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reb\OneDrive\Radna površina\"/>
    </mc:Choice>
  </mc:AlternateContent>
  <bookViews>
    <workbookView xWindow="0" yWindow="0" windowWidth="28800" windowHeight="13590" activeTab="1"/>
  </bookViews>
  <sheets>
    <sheet name="Sheet1" sheetId="1" r:id="rId1"/>
    <sheet name="Sheet2" sheetId="2" r:id="rId2"/>
    <sheet name="Sheet3" sheetId="3" r:id="rId3"/>
  </sheets>
  <calcPr calcId="162913"/>
  <extLst>
    <ext uri="GoogleSheetsCustomDataVersion2">
      <go:sheetsCustomData xmlns:go="http://customooxmlschemas.google.com/" r:id="" roundtripDataChecksum="PGnczVub0IVQiANeBDWhn1uW+tcw0zuHjAcT4LHgVMA="/>
    </ext>
  </extLst>
</workbook>
</file>

<file path=xl/calcChain.xml><?xml version="1.0" encoding="utf-8"?>
<calcChain xmlns="http://schemas.openxmlformats.org/spreadsheetml/2006/main">
  <c r="O80" i="2" l="1"/>
  <c r="R80" i="2" s="1"/>
  <c r="O79" i="2"/>
  <c r="R79" i="2" s="1"/>
  <c r="O78" i="2"/>
  <c r="R78" i="2" s="1"/>
  <c r="O77" i="2"/>
  <c r="R77" i="2" s="1"/>
  <c r="O76" i="2"/>
  <c r="R76" i="2" s="1"/>
  <c r="O75" i="2"/>
  <c r="R75" i="2" s="1"/>
  <c r="O74" i="2"/>
  <c r="R74" i="2" s="1"/>
  <c r="O73" i="2"/>
  <c r="R73" i="2" s="1"/>
  <c r="O72" i="2"/>
  <c r="R72" i="2" s="1"/>
  <c r="O71" i="2"/>
  <c r="R71" i="2" s="1"/>
  <c r="R70" i="2"/>
  <c r="O69" i="2"/>
  <c r="R69" i="2" s="1"/>
  <c r="O68" i="2"/>
  <c r="R68" i="2" s="1"/>
  <c r="O67" i="2"/>
  <c r="R67" i="2" s="1"/>
  <c r="O66" i="2"/>
  <c r="R66" i="2" s="1"/>
  <c r="R65" i="2"/>
  <c r="O65" i="2"/>
  <c r="O39" i="2" l="1"/>
  <c r="R39" i="2" s="1"/>
  <c r="O26" i="2" l="1"/>
  <c r="R26" i="2" s="1"/>
  <c r="O25" i="2"/>
  <c r="R25" i="2" s="1"/>
  <c r="O64" i="2" l="1"/>
  <c r="R64" i="2" s="1"/>
  <c r="O63" i="2"/>
  <c r="R63" i="2" s="1"/>
  <c r="O62" i="2"/>
  <c r="R62" i="2" s="1"/>
  <c r="O61" i="2"/>
  <c r="R61" i="2" s="1"/>
  <c r="O60" i="2"/>
  <c r="R60" i="2" s="1"/>
  <c r="O59" i="2"/>
  <c r="R59" i="2" s="1"/>
  <c r="O58" i="2"/>
  <c r="R58" i="2" s="1"/>
  <c r="O57" i="2"/>
  <c r="R57" i="2" s="1"/>
  <c r="O56" i="2"/>
  <c r="R56" i="2" s="1"/>
  <c r="O53" i="2"/>
  <c r="R53" i="2" s="1"/>
  <c r="O52" i="2"/>
  <c r="R52" i="2" s="1"/>
  <c r="O51" i="2"/>
  <c r="R51" i="2" s="1"/>
  <c r="O50" i="2"/>
  <c r="R50" i="2" s="1"/>
  <c r="O49" i="2"/>
  <c r="R49" i="2" s="1"/>
  <c r="O48" i="2"/>
  <c r="R48" i="2" s="1"/>
  <c r="O47" i="2"/>
  <c r="R47" i="2" s="1"/>
  <c r="O46" i="2"/>
  <c r="R46" i="2" s="1"/>
  <c r="O45" i="2"/>
  <c r="R45" i="2" s="1"/>
  <c r="O44" i="2"/>
  <c r="R44" i="2" s="1"/>
  <c r="O41" i="2"/>
  <c r="R41" i="2" s="1"/>
  <c r="O40" i="2"/>
  <c r="R40" i="2" s="1"/>
  <c r="O38" i="2"/>
  <c r="R38" i="2" s="1"/>
  <c r="O37" i="2"/>
  <c r="R37" i="2" s="1"/>
  <c r="O36" i="2"/>
  <c r="R36" i="2" s="1"/>
  <c r="O35" i="2"/>
  <c r="R35" i="2" s="1"/>
  <c r="O34" i="2"/>
  <c r="R34" i="2" s="1"/>
  <c r="O33" i="2"/>
  <c r="R33" i="2" s="1"/>
  <c r="O32" i="2"/>
  <c r="R32" i="2" s="1"/>
  <c r="O31" i="2"/>
  <c r="R31" i="2" s="1"/>
  <c r="O30" i="2"/>
  <c r="R30" i="2" s="1"/>
  <c r="O27" i="2"/>
  <c r="R27" i="2" s="1"/>
  <c r="O24" i="2"/>
  <c r="R24" i="2" s="1"/>
  <c r="O23" i="2"/>
  <c r="R23" i="2" s="1"/>
  <c r="O22" i="2"/>
  <c r="R22" i="2" s="1"/>
  <c r="O21" i="2"/>
  <c r="R21" i="2" s="1"/>
  <c r="O20" i="2"/>
  <c r="R20" i="2" s="1"/>
  <c r="O19" i="2"/>
  <c r="R19" i="2" s="1"/>
  <c r="O18" i="2"/>
  <c r="R18" i="2" s="1"/>
  <c r="O17" i="2"/>
  <c r="R17" i="2" s="1"/>
  <c r="O16" i="2"/>
  <c r="R16" i="2" s="1"/>
  <c r="O15" i="2"/>
  <c r="R15" i="2" s="1"/>
  <c r="O14" i="2"/>
  <c r="R14" i="2" s="1"/>
  <c r="O13" i="2"/>
  <c r="R13" i="2" s="1"/>
  <c r="O12" i="2"/>
  <c r="R12" i="2" s="1"/>
  <c r="O11" i="2"/>
  <c r="R11" i="2" s="1"/>
  <c r="Q50" i="1"/>
  <c r="P50" i="1"/>
  <c r="O50" i="1"/>
  <c r="J50" i="1"/>
  <c r="I50" i="1"/>
  <c r="H50" i="1"/>
  <c r="Q49" i="1"/>
  <c r="Q51" i="1" s="1"/>
  <c r="P49" i="1"/>
  <c r="P51" i="1" s="1"/>
  <c r="O49" i="1"/>
  <c r="O51" i="1" s="1"/>
  <c r="J49" i="1"/>
  <c r="I49" i="1"/>
  <c r="H49" i="1"/>
  <c r="J48" i="1"/>
  <c r="I48" i="1"/>
  <c r="H48" i="1"/>
  <c r="F48" i="1"/>
  <c r="E48" i="1"/>
  <c r="D48" i="1"/>
  <c r="J47" i="1"/>
  <c r="I47" i="1"/>
  <c r="H47" i="1"/>
  <c r="F47" i="1"/>
  <c r="E47" i="1"/>
  <c r="D47" i="1"/>
  <c r="D49" i="1" s="1"/>
  <c r="AC46" i="1"/>
  <c r="AC44" i="1"/>
  <c r="AC42" i="1"/>
  <c r="AC40" i="1"/>
  <c r="Q40" i="1"/>
  <c r="P40" i="1"/>
  <c r="O40" i="1"/>
  <c r="Q39" i="1"/>
  <c r="P39" i="1"/>
  <c r="O39" i="1"/>
  <c r="AC38" i="1"/>
  <c r="Q38" i="1"/>
  <c r="P38" i="1"/>
  <c r="O38" i="1"/>
  <c r="Q37" i="1"/>
  <c r="P37" i="1"/>
  <c r="O37" i="1"/>
  <c r="J37" i="1"/>
  <c r="I37" i="1"/>
  <c r="H37" i="1"/>
  <c r="F37" i="1"/>
  <c r="E37" i="1"/>
  <c r="D37" i="1"/>
  <c r="Q36" i="1"/>
  <c r="P36" i="1"/>
  <c r="O36" i="1"/>
  <c r="J36" i="1"/>
  <c r="I36" i="1"/>
  <c r="H36" i="1"/>
  <c r="F36" i="1"/>
  <c r="E36" i="1"/>
  <c r="D36" i="1"/>
  <c r="Q35" i="1"/>
  <c r="P35" i="1"/>
  <c r="O35" i="1"/>
  <c r="J35" i="1"/>
  <c r="I35" i="1"/>
  <c r="H35" i="1"/>
  <c r="F35" i="1"/>
  <c r="E35" i="1"/>
  <c r="D35" i="1"/>
  <c r="Q34" i="1"/>
  <c r="P34" i="1"/>
  <c r="O34" i="1"/>
  <c r="J34" i="1"/>
  <c r="I34" i="1"/>
  <c r="H34" i="1"/>
  <c r="F34" i="1"/>
  <c r="E34" i="1"/>
  <c r="D34" i="1"/>
  <c r="Q33" i="1"/>
  <c r="P33" i="1"/>
  <c r="P41" i="1" s="1"/>
  <c r="O33" i="1"/>
  <c r="J33" i="1"/>
  <c r="I33" i="1"/>
  <c r="H33" i="1"/>
  <c r="F33" i="1"/>
  <c r="E33" i="1"/>
  <c r="D33" i="1"/>
  <c r="J32" i="1"/>
  <c r="I32" i="1"/>
  <c r="H32" i="1"/>
  <c r="F32" i="1"/>
  <c r="E32" i="1"/>
  <c r="D32" i="1"/>
  <c r="J31" i="1"/>
  <c r="I31" i="1"/>
  <c r="H31" i="1"/>
  <c r="F31" i="1"/>
  <c r="E31" i="1"/>
  <c r="D31" i="1"/>
  <c r="J30" i="1"/>
  <c r="I30" i="1"/>
  <c r="H30" i="1"/>
  <c r="F30" i="1"/>
  <c r="E30" i="1"/>
  <c r="D30" i="1"/>
  <c r="J29" i="1"/>
  <c r="I29" i="1"/>
  <c r="H29" i="1"/>
  <c r="F29" i="1"/>
  <c r="E29" i="1"/>
  <c r="D29" i="1"/>
  <c r="Q28" i="1"/>
  <c r="P28" i="1"/>
  <c r="O28" i="1"/>
  <c r="J28" i="1"/>
  <c r="I28" i="1"/>
  <c r="H28" i="1"/>
  <c r="F28" i="1"/>
  <c r="E28" i="1"/>
  <c r="D28" i="1"/>
  <c r="Q27" i="1"/>
  <c r="P27" i="1"/>
  <c r="O27" i="1"/>
  <c r="J27" i="1"/>
  <c r="I27" i="1"/>
  <c r="H27" i="1"/>
  <c r="Q26" i="1"/>
  <c r="P26" i="1"/>
  <c r="O26" i="1"/>
  <c r="J26" i="1"/>
  <c r="I26" i="1"/>
  <c r="H26" i="1"/>
  <c r="AC25" i="1"/>
  <c r="Q25" i="1"/>
  <c r="P25" i="1"/>
  <c r="O25" i="1"/>
  <c r="J25" i="1"/>
  <c r="I25" i="1"/>
  <c r="H25" i="1"/>
  <c r="Q24" i="1"/>
  <c r="P24" i="1"/>
  <c r="O24" i="1"/>
  <c r="J24" i="1"/>
  <c r="I24" i="1"/>
  <c r="H24" i="1"/>
  <c r="Q23" i="1"/>
  <c r="P23" i="1"/>
  <c r="O23" i="1"/>
  <c r="J23" i="1"/>
  <c r="I23" i="1"/>
  <c r="H23" i="1"/>
  <c r="Q22" i="1"/>
  <c r="P22" i="1"/>
  <c r="O22" i="1"/>
  <c r="J22" i="1"/>
  <c r="I22" i="1"/>
  <c r="H22" i="1"/>
  <c r="Q21" i="1"/>
  <c r="P21" i="1"/>
  <c r="O21" i="1"/>
  <c r="J21" i="1"/>
  <c r="I21" i="1"/>
  <c r="H21" i="1"/>
  <c r="Q20" i="1"/>
  <c r="P20" i="1"/>
  <c r="O20" i="1"/>
  <c r="J20" i="1"/>
  <c r="I20" i="1"/>
  <c r="H20" i="1"/>
  <c r="AC19" i="1"/>
  <c r="Q19" i="1"/>
  <c r="P19" i="1"/>
  <c r="O19" i="1"/>
  <c r="J19" i="1"/>
  <c r="I19" i="1"/>
  <c r="H19" i="1"/>
  <c r="Q18" i="1"/>
  <c r="P18" i="1"/>
  <c r="O18" i="1"/>
  <c r="J18" i="1"/>
  <c r="I18" i="1"/>
  <c r="H18" i="1"/>
  <c r="Q17" i="1"/>
  <c r="P17" i="1"/>
  <c r="O17" i="1"/>
  <c r="J17" i="1"/>
  <c r="I17" i="1"/>
  <c r="H17" i="1"/>
  <c r="Q16" i="1"/>
  <c r="P16" i="1"/>
  <c r="O16" i="1"/>
  <c r="J16" i="1"/>
  <c r="I16" i="1"/>
  <c r="H16" i="1"/>
  <c r="Q15" i="1"/>
  <c r="P15" i="1"/>
  <c r="O15" i="1"/>
  <c r="J15" i="1"/>
  <c r="I15" i="1"/>
  <c r="H15" i="1"/>
  <c r="Q14" i="1"/>
  <c r="P14" i="1"/>
  <c r="O14" i="1"/>
  <c r="J14" i="1"/>
  <c r="I14" i="1"/>
  <c r="H14" i="1"/>
  <c r="Q13" i="1"/>
  <c r="P13" i="1"/>
  <c r="O13" i="1"/>
  <c r="J13" i="1"/>
  <c r="I13" i="1"/>
  <c r="H13" i="1"/>
  <c r="Q12" i="1"/>
  <c r="P12" i="1"/>
  <c r="O12" i="1"/>
  <c r="J12" i="1"/>
  <c r="I12" i="1"/>
  <c r="H12" i="1"/>
  <c r="Q11" i="1"/>
  <c r="P11" i="1"/>
  <c r="O11" i="1"/>
  <c r="J11" i="1"/>
  <c r="I11" i="1"/>
  <c r="H11" i="1"/>
  <c r="Q10" i="1"/>
  <c r="P10" i="1"/>
  <c r="O10" i="1"/>
  <c r="J10" i="1"/>
  <c r="I10" i="1"/>
  <c r="H10" i="1"/>
  <c r="Q9" i="1"/>
  <c r="Q29" i="1" s="1"/>
  <c r="P9" i="1"/>
  <c r="P29" i="1" s="1"/>
  <c r="O9" i="1"/>
  <c r="O29" i="1" s="1"/>
  <c r="J9" i="1"/>
  <c r="I9" i="1"/>
  <c r="H9" i="1"/>
  <c r="U3" i="1"/>
  <c r="H3" i="1"/>
  <c r="F38" i="1" l="1"/>
  <c r="D38" i="1"/>
  <c r="E38" i="1"/>
  <c r="Q41" i="1"/>
  <c r="E49" i="1"/>
  <c r="O30" i="1"/>
  <c r="X37" i="1" s="1"/>
  <c r="AA37" i="1" s="1"/>
  <c r="AC36" i="1" s="1"/>
  <c r="F49" i="1"/>
  <c r="D50" i="1" s="1"/>
  <c r="X30" i="1" s="1"/>
  <c r="AA30" i="1" s="1"/>
  <c r="O41" i="1"/>
  <c r="J38" i="1"/>
  <c r="I38" i="1"/>
  <c r="D39" i="1"/>
  <c r="X28" i="1" s="1"/>
  <c r="AA28" i="1" s="1"/>
  <c r="O42" i="1"/>
  <c r="X34" i="1" s="1"/>
  <c r="AA34" i="1" s="1"/>
  <c r="H38" i="1"/>
  <c r="O52" i="1"/>
  <c r="X32" i="1" s="1"/>
  <c r="AA32" i="1" s="1"/>
  <c r="H39" i="1" l="1"/>
  <c r="X35" i="1" s="1"/>
  <c r="AA35" i="1" s="1"/>
  <c r="AC26" i="1" s="1"/>
  <c r="AC51" i="1" s="1"/>
</calcChain>
</file>

<file path=xl/sharedStrings.xml><?xml version="1.0" encoding="utf-8"?>
<sst xmlns="http://schemas.openxmlformats.org/spreadsheetml/2006/main" count="312" uniqueCount="230">
  <si>
    <t>OŠ</t>
  </si>
  <si>
    <t>Kandidat:</t>
  </si>
  <si>
    <t>šemić Anesa</t>
  </si>
  <si>
    <r>
      <rPr>
        <sz val="14"/>
        <color theme="1"/>
        <rFont val="Calibri"/>
      </rPr>
      <t>B O D O V A N J E</t>
    </r>
    <r>
      <rPr>
        <sz val="10"/>
        <color theme="1"/>
        <rFont val="Calibri"/>
      </rPr>
      <t xml:space="preserve">   </t>
    </r>
    <r>
      <rPr>
        <sz val="14"/>
        <color theme="1"/>
        <rFont val="Calibri"/>
      </rPr>
      <t>kandidata za posao</t>
    </r>
  </si>
  <si>
    <t>Autor:  jusuf.muharemovic@hotmail.com</t>
  </si>
  <si>
    <t>1.</t>
  </si>
  <si>
    <t>Rad u ustanovama obrazovanja po osnovu dokaza o upisu u radnu knjižicu</t>
  </si>
  <si>
    <t>2.</t>
  </si>
  <si>
    <t>Rad u OŠ</t>
  </si>
  <si>
    <t>3.</t>
  </si>
  <si>
    <t>Dužina trajanja nezaposlenosti - čekanje na posao nakon sticanja diplome</t>
  </si>
  <si>
    <t xml:space="preserve">Z A P I S N I K   1.  </t>
  </si>
  <si>
    <t>obrada dana</t>
  </si>
  <si>
    <t>Kandidat</t>
  </si>
  <si>
    <t>Kontakt telefon</t>
  </si>
  <si>
    <t>Datum diplomiranja:</t>
  </si>
  <si>
    <t>Konkuriše za</t>
  </si>
  <si>
    <t>Broj časova</t>
  </si>
  <si>
    <t>VAŽNA NAPOMENA: IZA GODINE NE STAVLJAJTE "TAČKU" !</t>
  </si>
  <si>
    <t>Prijava sadrži svu konkursom traženu dokumentaciju (stavi "x")</t>
  </si>
  <si>
    <t>a) DA</t>
  </si>
  <si>
    <t>x</t>
  </si>
  <si>
    <t>Red. Br.</t>
  </si>
  <si>
    <t>Datum početka rada</t>
  </si>
  <si>
    <t>Datum završetka rada</t>
  </si>
  <si>
    <t>S   T   A   Ž</t>
  </si>
  <si>
    <r>
      <rPr>
        <sz val="10"/>
        <color theme="1"/>
        <rFont val="Calibri"/>
      </rPr>
      <t>upiši</t>
    </r>
    <r>
      <rPr>
        <b/>
        <sz val="10"/>
        <color theme="1"/>
        <rFont val="Calibri"/>
      </rPr>
      <t xml:space="preserve"> x</t>
    </r>
  </si>
  <si>
    <t>STAŽ U OVOJ ŠKOLI</t>
  </si>
  <si>
    <t>Datum prijave na biro</t>
  </si>
  <si>
    <t>Datum odjave s biroa</t>
  </si>
  <si>
    <t>ČEKANJE NA POSAO</t>
  </si>
  <si>
    <t>b) NE</t>
  </si>
  <si>
    <t>Nedostaje:</t>
  </si>
  <si>
    <t>godina</t>
  </si>
  <si>
    <t xml:space="preserve">mjeseci </t>
  </si>
  <si>
    <t>dana</t>
  </si>
  <si>
    <t>c)</t>
  </si>
  <si>
    <t>Neblagovremena prijava, datum prispjeća:</t>
  </si>
  <si>
    <t>Pravni osnov za prioritet (upisati "x")</t>
  </si>
  <si>
    <t>Priloženi dokazi:</t>
  </si>
  <si>
    <t>a)</t>
  </si>
  <si>
    <t>tehnološki višak</t>
  </si>
  <si>
    <t>b)</t>
  </si>
  <si>
    <t>RVI, demobilisani branitelji, dijete poginulog, umrlog ili nestalog branitelja</t>
  </si>
  <si>
    <t>status civilne žrtve rata</t>
  </si>
  <si>
    <t>d)</t>
  </si>
  <si>
    <t>status logoraša</t>
  </si>
  <si>
    <t>e)</t>
  </si>
  <si>
    <t>status invalida</t>
  </si>
  <si>
    <t>Stav komisije pri utvrđivanju prioriteta:</t>
  </si>
  <si>
    <t>P O S T U P A K    B O D O V A N J A</t>
  </si>
  <si>
    <t>UKUPNO</t>
  </si>
  <si>
    <t>I</t>
  </si>
  <si>
    <t>STRUČNA SPREMA:</t>
  </si>
  <si>
    <r>
      <rPr>
        <sz val="11"/>
        <color theme="1"/>
        <rFont val="Calibri"/>
      </rPr>
      <t xml:space="preserve">(upisati - </t>
    </r>
    <r>
      <rPr>
        <b/>
        <sz val="11"/>
        <color theme="1"/>
        <rFont val="Calibri"/>
      </rPr>
      <t>x</t>
    </r>
    <r>
      <rPr>
        <sz val="11"/>
        <color theme="1"/>
        <rFont val="Calibri"/>
      </rPr>
      <t xml:space="preserve"> - pred odgovarajuće stručne spreme)</t>
    </r>
  </si>
  <si>
    <t>bodova</t>
  </si>
  <si>
    <r>
      <rPr>
        <sz val="11"/>
        <color theme="1"/>
        <rFont val="Calibri"/>
      </rPr>
      <t>a</t>
    </r>
    <r>
      <rPr>
        <vertAlign val="subscript"/>
        <sz val="11"/>
        <color theme="1"/>
        <rFont val="Calibri"/>
      </rPr>
      <t>1</t>
    </r>
  </si>
  <si>
    <t>VSS (4god ili Bol.5g/300 ECTS)...</t>
  </si>
  <si>
    <t>4,5</t>
  </si>
  <si>
    <r>
      <rPr>
        <sz val="11"/>
        <color theme="1"/>
        <rFont val="Calibri"/>
      </rPr>
      <t>b</t>
    </r>
    <r>
      <rPr>
        <vertAlign val="subscript"/>
        <sz val="11"/>
        <color theme="1"/>
        <rFont val="Calibri"/>
      </rPr>
      <t>1</t>
    </r>
  </si>
  <si>
    <t>V stepen(VKV)</t>
  </si>
  <si>
    <r>
      <rPr>
        <sz val="11"/>
        <color theme="1"/>
        <rFont val="Calibri"/>
      </rPr>
      <t>a</t>
    </r>
    <r>
      <rPr>
        <vertAlign val="subscript"/>
        <sz val="11"/>
        <color theme="1"/>
        <rFont val="Calibri"/>
      </rPr>
      <t>2</t>
    </r>
  </si>
  <si>
    <t>VSS (Bolonja-4g/240 ECTS)...</t>
  </si>
  <si>
    <r>
      <rPr>
        <sz val="11"/>
        <color theme="1"/>
        <rFont val="Calibri"/>
      </rPr>
      <t>b</t>
    </r>
    <r>
      <rPr>
        <vertAlign val="subscript"/>
        <sz val="11"/>
        <color theme="1"/>
        <rFont val="Calibri"/>
      </rPr>
      <t>2</t>
    </r>
  </si>
  <si>
    <t>SSS (IV stepen)</t>
  </si>
  <si>
    <t>1,5</t>
  </si>
  <si>
    <r>
      <rPr>
        <sz val="11"/>
        <color theme="1"/>
        <rFont val="Calibri"/>
      </rPr>
      <t>a</t>
    </r>
    <r>
      <rPr>
        <vertAlign val="subscript"/>
        <sz val="11"/>
        <color theme="1"/>
        <rFont val="Calibri"/>
      </rPr>
      <t>3</t>
    </r>
  </si>
  <si>
    <t>VSS (3 god/180 ECTS)...</t>
  </si>
  <si>
    <t>3,5</t>
  </si>
  <si>
    <r>
      <rPr>
        <sz val="11"/>
        <color theme="1"/>
        <rFont val="Calibri"/>
      </rPr>
      <t>b</t>
    </r>
    <r>
      <rPr>
        <vertAlign val="subscript"/>
        <sz val="11"/>
        <color theme="1"/>
        <rFont val="Calibri"/>
      </rPr>
      <t>3</t>
    </r>
  </si>
  <si>
    <t>SSS (III stepen)</t>
  </si>
  <si>
    <r>
      <rPr>
        <sz val="11"/>
        <color theme="1"/>
        <rFont val="Calibri"/>
      </rPr>
      <t>a</t>
    </r>
    <r>
      <rPr>
        <vertAlign val="subscript"/>
        <sz val="11"/>
        <color theme="1"/>
        <rFont val="Calibri"/>
      </rPr>
      <t>4</t>
    </r>
  </si>
  <si>
    <t>VŠ (2 god)..................</t>
  </si>
  <si>
    <r>
      <rPr>
        <sz val="11"/>
        <color theme="1"/>
        <rFont val="Calibri"/>
      </rPr>
      <t>b</t>
    </r>
    <r>
      <rPr>
        <vertAlign val="subscript"/>
        <sz val="11"/>
        <color theme="1"/>
        <rFont val="Calibri"/>
      </rPr>
      <t>4</t>
    </r>
  </si>
  <si>
    <t>OŠ ..................</t>
  </si>
  <si>
    <t>0,5</t>
  </si>
  <si>
    <t>II</t>
  </si>
  <si>
    <t>STRUČNI ISPIT:</t>
  </si>
  <si>
    <t>upisati:  a) "ima" - 2 boda   ili   b)" nema" - 0 bod.</t>
  </si>
  <si>
    <t>ima</t>
  </si>
  <si>
    <t>III</t>
  </si>
  <si>
    <t>RADNI STAŽ, DUŽINA TRAJANJA NEZAPOSLENOSTI:</t>
  </si>
  <si>
    <t xml:space="preserve">rad u ustanovama obrazovanja za svaki navršeni mjesec (po osnovu dokaza o upisu u </t>
  </si>
  <si>
    <t xml:space="preserve"> o upisu u radnu knjižicu:</t>
  </si>
  <si>
    <t>×</t>
  </si>
  <si>
    <t>mjeseci</t>
  </si>
  <si>
    <t>=</t>
  </si>
  <si>
    <t xml:space="preserve">U K U P N O </t>
  </si>
  <si>
    <t>rad u ustanovama obrazovanja za svaki navršeni mjesec (po osnovu Ugovora o radu)</t>
  </si>
  <si>
    <t>UKUPNO    MJESECI</t>
  </si>
  <si>
    <t>4.</t>
  </si>
  <si>
    <t>Radu drugim ustanovama, firmama  i slično koje nisu obrazovne</t>
  </si>
  <si>
    <t xml:space="preserve">volonterski rad u ustanovama obrazovanja za svaki navršeni mjesec (po osnovu </t>
  </si>
  <si>
    <t xml:space="preserve"> </t>
  </si>
  <si>
    <t>validnog dokaza)</t>
  </si>
  <si>
    <t>radu drugim ustanovama, firmama i slično koje nisu obrazovne</t>
  </si>
  <si>
    <t>f)</t>
  </si>
  <si>
    <t>rad u ovoj osnovnoj školi</t>
  </si>
  <si>
    <t>svaki navršeni mjesec čekanja na posao nakon sticanja diplome (uz dokaz sa biroa):</t>
  </si>
  <si>
    <t>IV</t>
  </si>
  <si>
    <r>
      <rPr>
        <b/>
        <sz val="11"/>
        <color theme="1"/>
        <rFont val="Calibri"/>
      </rPr>
      <t xml:space="preserve">BODOVI ZA OSOBE U STATUSU CIVILNE ŽRTVE RATA </t>
    </r>
    <r>
      <rPr>
        <sz val="11"/>
        <color theme="1"/>
        <rFont val="Calibri"/>
      </rPr>
      <t>(upisati</t>
    </r>
    <r>
      <rPr>
        <b/>
        <sz val="11"/>
        <color theme="1"/>
        <rFont val="Calibri"/>
      </rPr>
      <t xml:space="preserve"> ima</t>
    </r>
    <r>
      <rPr>
        <sz val="11"/>
        <color theme="1"/>
        <rFont val="Calibri"/>
      </rPr>
      <t xml:space="preserve"> ili</t>
    </r>
    <r>
      <rPr>
        <b/>
        <sz val="11"/>
        <color theme="1"/>
        <rFont val="Calibri"/>
      </rPr>
      <t xml:space="preserve"> nema):</t>
    </r>
  </si>
  <si>
    <t>a) ima dokaze u skladu sa Kriterijima (3 boda)    b) nema dokaze (0 bodova)</t>
  </si>
  <si>
    <t>nema</t>
  </si>
  <si>
    <t>V</t>
  </si>
  <si>
    <t>BODOVI ZA OSOBE U STATUSU INVALIDA:</t>
  </si>
  <si>
    <t>5.</t>
  </si>
  <si>
    <t>Rad u ustanovama obrazovanja po osnovu dokaza iz važećeg ugovora o radu sa ne zaključenom radnom knjižicom</t>
  </si>
  <si>
    <t>a) ima dokaze u skladu sa Kriterijima (2 boda)    b) nema dokaze (0 bodova)</t>
  </si>
  <si>
    <t>VI</t>
  </si>
  <si>
    <t>BODOVI ZA OSOBE U STATUSU LOGORAŠA:</t>
  </si>
  <si>
    <r>
      <rPr>
        <sz val="10"/>
        <color theme="1"/>
        <rFont val="Calibri"/>
      </rPr>
      <t>upiši</t>
    </r>
    <r>
      <rPr>
        <b/>
        <sz val="10"/>
        <color theme="1"/>
        <rFont val="Calibri"/>
      </rPr>
      <t xml:space="preserve"> x</t>
    </r>
  </si>
  <si>
    <t>6.</t>
  </si>
  <si>
    <t>Volonterski rad u ustanovama obrazovanja</t>
  </si>
  <si>
    <t>VII</t>
  </si>
  <si>
    <r>
      <rPr>
        <b/>
        <sz val="11"/>
        <color theme="1"/>
        <rFont val="Calibri"/>
      </rPr>
      <t xml:space="preserve">BODOVI ZA POSEBNA PRIZNANJA </t>
    </r>
    <r>
      <rPr>
        <sz val="11"/>
        <color theme="1"/>
        <rFont val="Calibri"/>
      </rPr>
      <t>(zlatna značka, priznanje rektora i slično.)</t>
    </r>
  </si>
  <si>
    <t>a) ima dokaze u skladu sa Kriterijima (1,5 boda)    b) nema dokaze (0 bodova)</t>
  </si>
  <si>
    <t>VOLONTERSKI STAŽ</t>
  </si>
  <si>
    <t>VIII</t>
  </si>
  <si>
    <r>
      <rPr>
        <b/>
        <sz val="11"/>
        <color theme="1"/>
        <rFont val="Calibri"/>
      </rPr>
      <t>DODATNI KOREKTIVNI FAKTOR</t>
    </r>
    <r>
      <rPr>
        <sz val="11"/>
        <color theme="1"/>
        <rFont val="Calibri"/>
      </rPr>
      <t xml:space="preserve"> u slučaju jednakog broja bodova, uz predočenje dokaza o</t>
    </r>
  </si>
  <si>
    <r>
      <rPr>
        <sz val="11"/>
        <color theme="1"/>
        <rFont val="Calibri"/>
      </rPr>
      <t xml:space="preserve">prosjeku ocjena na visokoškolskoj ustanovi (upisati - </t>
    </r>
    <r>
      <rPr>
        <b/>
        <sz val="11"/>
        <color theme="1"/>
        <rFont val="Calibri"/>
      </rPr>
      <t xml:space="preserve">x </t>
    </r>
    <r>
      <rPr>
        <sz val="11"/>
        <color theme="1"/>
        <rFont val="Calibri"/>
      </rPr>
      <t>- pored odgovarajućeg prosjeka</t>
    </r>
  </si>
  <si>
    <t>a)   6 - 7,4       (2 - 3,4)...........................</t>
  </si>
  <si>
    <t>bod</t>
  </si>
  <si>
    <t>a)   7,5 - 8,9   (3,5 - 4,4)...........................</t>
  </si>
  <si>
    <t>boda</t>
  </si>
  <si>
    <t>c)   9 - 10        (4,5 - 5)...........................</t>
  </si>
  <si>
    <t>Komisija:</t>
  </si>
  <si>
    <t>UKUPNO (bez korektivnog faktora)</t>
  </si>
  <si>
    <t>__________________________</t>
  </si>
  <si>
    <t>____________________________</t>
  </si>
  <si>
    <t>________________________</t>
  </si>
  <si>
    <t>Razredna nastava 3 pozicije</t>
  </si>
  <si>
    <t>Redni broj</t>
  </si>
  <si>
    <t>Prezime i ime                    kandidata</t>
  </si>
  <si>
    <t>B   O   D   O   V   I</t>
  </si>
  <si>
    <t>Ako kandidat ispunjava uvjete iz kolone 17                   upiši "da"</t>
  </si>
  <si>
    <t>Dodatak 30% za RVI, demob. branitelja, dijete pogin., umrlog ili nestalog branit</t>
  </si>
  <si>
    <r>
      <rPr>
        <b/>
        <sz val="11"/>
        <color theme="1"/>
        <rFont val="Calibri"/>
      </rPr>
      <t xml:space="preserve">U K U P N O                        </t>
    </r>
    <r>
      <rPr>
        <b/>
        <sz val="9"/>
        <color theme="1"/>
        <rFont val="Calibri"/>
      </rPr>
      <t xml:space="preserve"> (15 + 17)</t>
    </r>
  </si>
  <si>
    <t xml:space="preserve">NAPOMENA tehnološki višak, korektivni faktor              </t>
  </si>
  <si>
    <t>Stručna sprema</t>
  </si>
  <si>
    <t>Stručni ispit</t>
  </si>
  <si>
    <t>Radni staž iz radne knjižice</t>
  </si>
  <si>
    <t>Radni staž po Ugovoru o radu</t>
  </si>
  <si>
    <t>Volonterski staž</t>
  </si>
  <si>
    <t>radni staž u drugim firmama ili ustanovama koje nisu obrazovne</t>
  </si>
  <si>
    <t>radni staž u ovoj školi</t>
  </si>
  <si>
    <t>Čekanje na posao</t>
  </si>
  <si>
    <t>status logorasa</t>
  </si>
  <si>
    <t>Posebna priznanja</t>
  </si>
  <si>
    <r>
      <rPr>
        <b/>
        <sz val="10"/>
        <color theme="1"/>
        <rFont val="Calibri"/>
      </rPr>
      <t xml:space="preserve">S V E G A                                   </t>
    </r>
    <r>
      <rPr>
        <b/>
        <sz val="9"/>
        <color theme="1"/>
        <rFont val="Calibri"/>
      </rPr>
      <t>(3 do 114)</t>
    </r>
  </si>
  <si>
    <t>Horozović Lejla</t>
  </si>
  <si>
    <t>TV</t>
  </si>
  <si>
    <t>Delić Adis</t>
  </si>
  <si>
    <t>Talić Samira</t>
  </si>
  <si>
    <t>Alagić Mersada</t>
  </si>
  <si>
    <t xml:space="preserve">Muminović Čočke Lejla </t>
  </si>
  <si>
    <t>Beganović Erna</t>
  </si>
  <si>
    <t>Čobo Amira</t>
  </si>
  <si>
    <t>Džogović Zijada</t>
  </si>
  <si>
    <t>Fetić Nermina</t>
  </si>
  <si>
    <t>Palalić Anita</t>
  </si>
  <si>
    <t>Husović Alma</t>
  </si>
  <si>
    <t>Bašić Selma</t>
  </si>
  <si>
    <t>Bajramović Alma</t>
  </si>
  <si>
    <t>Kruško Sanid</t>
  </si>
  <si>
    <t>Murtić Sabina</t>
  </si>
  <si>
    <t>Dudić Armina</t>
  </si>
  <si>
    <t>Efendić Merima</t>
  </si>
  <si>
    <t>Arifagić Amra</t>
  </si>
  <si>
    <t>Osmanhodžić Amela</t>
  </si>
  <si>
    <t>Delibašić Asim</t>
  </si>
  <si>
    <t>Botić Ajiša</t>
  </si>
  <si>
    <t>Polimac Alina</t>
  </si>
  <si>
    <t>Skelić Adrijana</t>
  </si>
  <si>
    <t>Dudić Merima</t>
  </si>
  <si>
    <t>Babić Sabina</t>
  </si>
  <si>
    <t>Durmiš - Avdić Berina</t>
  </si>
  <si>
    <t>Suljić Amela</t>
  </si>
  <si>
    <t>Žuna Elvida</t>
  </si>
  <si>
    <t>D.Š.</t>
  </si>
  <si>
    <t>Garanović Naim</t>
  </si>
  <si>
    <t>Šabić Vernes</t>
  </si>
  <si>
    <t>Direk Aida</t>
  </si>
  <si>
    <t>Skender Amra</t>
  </si>
  <si>
    <t>Tufekčić Mirela</t>
  </si>
  <si>
    <t>Softić Amina</t>
  </si>
  <si>
    <t>Buća Adisa</t>
  </si>
  <si>
    <t>Duraković Safija</t>
  </si>
  <si>
    <t>Džulić Zekira</t>
  </si>
  <si>
    <t>Skopljak Medina</t>
  </si>
  <si>
    <t>Radovanović Šabić Maja</t>
  </si>
  <si>
    <t>Hadžić Esma</t>
  </si>
  <si>
    <t>Spahić Mehida</t>
  </si>
  <si>
    <t>Kulalić Semira</t>
  </si>
  <si>
    <t>Oruč Dalila</t>
  </si>
  <si>
    <t>Lemeš Selma</t>
  </si>
  <si>
    <t>Karić Melisa</t>
  </si>
  <si>
    <t>Keleštura Meliha</t>
  </si>
  <si>
    <t>Aličić Kobilica Ajla</t>
  </si>
  <si>
    <t>Tursanović Elma</t>
  </si>
  <si>
    <t>Begović Esmina</t>
  </si>
  <si>
    <t>Mustafić Lejla</t>
  </si>
  <si>
    <t>Bojić Amila</t>
  </si>
  <si>
    <t>Imamovic Jasmina</t>
  </si>
  <si>
    <t>Pepelar Bakir</t>
  </si>
  <si>
    <t>Peratović Amina</t>
  </si>
  <si>
    <t>Ivona Marić</t>
  </si>
  <si>
    <t>Helvida Belkisa</t>
  </si>
  <si>
    <t>Bašić Vildana</t>
  </si>
  <si>
    <t>Kalaba Medina</t>
  </si>
  <si>
    <t>Talić Amela</t>
  </si>
  <si>
    <t>Hajduković Naida</t>
  </si>
  <si>
    <t>Topalović Belma</t>
  </si>
  <si>
    <t>Husanović Mehmed</t>
  </si>
  <si>
    <t>Okanović Hamza</t>
  </si>
  <si>
    <t>Šišić Novalić Amela</t>
  </si>
  <si>
    <t>Šemić Anesa</t>
  </si>
  <si>
    <t>Nadžak Jasmina</t>
  </si>
  <si>
    <t>Valentić Esma</t>
  </si>
  <si>
    <t>Dizdarević Lejla</t>
  </si>
  <si>
    <t>Bašić Sabina</t>
  </si>
  <si>
    <t>Mašić Dženita</t>
  </si>
  <si>
    <t>Dautović Semra</t>
  </si>
  <si>
    <t>Halilović Amina</t>
  </si>
  <si>
    <t>Merdić Inela</t>
  </si>
  <si>
    <t>Silajdžić Zerina</t>
  </si>
  <si>
    <t>Beganović Mirnesa</t>
  </si>
  <si>
    <t>01.09.2023</t>
  </si>
  <si>
    <t>31.08.2025</t>
  </si>
  <si>
    <t>Konačna lista kandidata za predmet:</t>
  </si>
  <si>
    <t>Komisija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</si>
</sst>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.m\.yyyy"/>
    <numFmt numFmtId="165" formatCode="0.0"/>
  </numFmts>
  <fonts count="26">
    <font>
      <sz val="11"/>
      <color theme="1"/>
      <name val="Calibri"/>
      <scheme val="minor"/>
    </font>
    <font>
      <b/>
      <sz val="10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2"/>
      <color theme="1"/>
      <name val="Calibri"/>
    </font>
    <font>
      <sz val="11"/>
      <name val="Calibri"/>
    </font>
    <font>
      <sz val="6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sz val="8"/>
      <color theme="1"/>
      <name val="Calibri"/>
    </font>
    <font>
      <b/>
      <sz val="11"/>
      <color theme="1"/>
      <name val="Calibri"/>
    </font>
    <font>
      <b/>
      <sz val="9"/>
      <color rgb="FFFF0000"/>
      <name val="Calibri"/>
    </font>
    <font>
      <b/>
      <sz val="14"/>
      <color theme="1"/>
      <name val="Calibri"/>
    </font>
    <font>
      <sz val="10"/>
      <color rgb="FFCCFFCC"/>
      <name val="Calibri"/>
    </font>
    <font>
      <sz val="7"/>
      <color theme="1"/>
      <name val="Calibri"/>
    </font>
    <font>
      <sz val="13"/>
      <color theme="1"/>
      <name val="Calibri"/>
    </font>
    <font>
      <b/>
      <sz val="13"/>
      <color theme="1"/>
      <name val="Calibri"/>
    </font>
    <font>
      <sz val="16"/>
      <color theme="1"/>
      <name val="Calibri"/>
    </font>
    <font>
      <sz val="11"/>
      <color theme="1"/>
      <name val="Calibri"/>
      <scheme val="minor"/>
    </font>
    <font>
      <sz val="10"/>
      <color rgb="FFFFFFFF"/>
      <name val="Calibri"/>
    </font>
    <font>
      <sz val="14"/>
      <color theme="1"/>
      <name val="Calibri"/>
    </font>
    <font>
      <vertAlign val="subscript"/>
      <sz val="11"/>
      <color theme="1"/>
      <name val="Calibri"/>
    </font>
    <font>
      <b/>
      <sz val="9"/>
      <color theme="1"/>
      <name val="Calibri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  <fill>
      <patternFill patternType="solid">
        <fgColor rgb="FFFFFFCC"/>
        <bgColor rgb="FFFFFFCC"/>
      </patternFill>
    </fill>
    <fill>
      <patternFill patternType="solid">
        <fgColor rgb="FFB6DDE8"/>
        <bgColor rgb="FFB6DDE8"/>
      </patternFill>
    </fill>
    <fill>
      <patternFill patternType="solid">
        <fgColor rgb="FFD8D8D8"/>
        <bgColor rgb="FFD8D8D8"/>
      </patternFill>
    </fill>
    <fill>
      <patternFill patternType="solid">
        <fgColor rgb="FFCCFFFF"/>
        <bgColor rgb="FFCCFFFF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6" borderId="22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3" fillId="0" borderId="23" xfId="0" applyFont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0" borderId="25" xfId="0" applyFont="1" applyBorder="1"/>
    <xf numFmtId="0" fontId="3" fillId="0" borderId="24" xfId="0" applyFont="1" applyBorder="1"/>
    <xf numFmtId="0" fontId="3" fillId="0" borderId="31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8" xfId="0" applyFont="1" applyBorder="1"/>
    <xf numFmtId="0" fontId="4" fillId="0" borderId="23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3" fillId="0" borderId="41" xfId="0" applyFont="1" applyBorder="1" applyAlignment="1">
      <alignment horizontal="center"/>
    </xf>
    <xf numFmtId="14" fontId="3" fillId="6" borderId="42" xfId="0" applyNumberFormat="1" applyFont="1" applyFill="1" applyBorder="1" applyAlignment="1">
      <alignment horizontal="center"/>
    </xf>
    <xf numFmtId="1" fontId="3" fillId="0" borderId="22" xfId="0" applyNumberFormat="1" applyFont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14" fontId="3" fillId="6" borderId="43" xfId="0" applyNumberFormat="1" applyFont="1" applyFill="1" applyBorder="1" applyAlignment="1"/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/>
    <xf numFmtId="0" fontId="2" fillId="6" borderId="2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14" fontId="3" fillId="6" borderId="22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4" fontId="3" fillId="6" borderId="22" xfId="0" applyNumberFormat="1" applyFont="1" applyFill="1" applyBorder="1" applyAlignment="1"/>
    <xf numFmtId="164" fontId="3" fillId="6" borderId="22" xfId="0" applyNumberFormat="1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6" borderId="22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 wrapText="1"/>
    </xf>
    <xf numFmtId="0" fontId="10" fillId="0" borderId="25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2" fillId="0" borderId="25" xfId="0" applyFont="1" applyBorder="1"/>
    <xf numFmtId="0" fontId="10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0" fillId="6" borderId="22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6" borderId="4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14" fontId="3" fillId="6" borderId="42" xfId="0" applyNumberFormat="1" applyFont="1" applyFill="1" applyBorder="1"/>
    <xf numFmtId="14" fontId="3" fillId="6" borderId="42" xfId="0" applyNumberFormat="1" applyFont="1" applyFill="1" applyBorder="1" applyAlignment="1">
      <alignment horizontal="center"/>
    </xf>
    <xf numFmtId="0" fontId="10" fillId="0" borderId="36" xfId="0" applyFont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" fontId="3" fillId="0" borderId="41" xfId="0" applyNumberFormat="1" applyFont="1" applyBorder="1" applyAlignment="1">
      <alignment horizontal="center"/>
    </xf>
    <xf numFmtId="0" fontId="10" fillId="0" borderId="23" xfId="0" applyFont="1" applyBorder="1" applyAlignment="1">
      <alignment horizontal="center" vertical="center" wrapText="1"/>
    </xf>
    <xf numFmtId="0" fontId="10" fillId="0" borderId="25" xfId="0" applyFont="1" applyBorder="1"/>
    <xf numFmtId="0" fontId="2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right" vertical="center" wrapText="1"/>
    </xf>
    <xf numFmtId="0" fontId="2" fillId="0" borderId="24" xfId="0" applyFont="1" applyBorder="1"/>
    <xf numFmtId="0" fontId="2" fillId="0" borderId="32" xfId="0" applyFont="1" applyBorder="1"/>
    <xf numFmtId="14" fontId="3" fillId="6" borderId="22" xfId="0" applyNumberFormat="1" applyFont="1" applyFill="1" applyBorder="1" applyAlignment="1">
      <alignment horizontal="center"/>
    </xf>
    <xf numFmtId="0" fontId="2" fillId="0" borderId="31" xfId="0" applyFont="1" applyBorder="1"/>
    <xf numFmtId="1" fontId="10" fillId="0" borderId="0" xfId="0" applyNumberFormat="1" applyFont="1" applyAlignment="1">
      <alignment horizontal="center"/>
    </xf>
    <xf numFmtId="2" fontId="10" fillId="8" borderId="46" xfId="0" applyNumberFormat="1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25" xfId="0" applyFont="1" applyBorder="1" applyAlignment="1">
      <alignment horizontal="center"/>
    </xf>
    <xf numFmtId="1" fontId="10" fillId="0" borderId="25" xfId="0" applyNumberFormat="1" applyFont="1" applyBorder="1" applyAlignment="1">
      <alignment horizontal="center"/>
    </xf>
    <xf numFmtId="2" fontId="10" fillId="0" borderId="25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2" fontId="10" fillId="8" borderId="50" xfId="0" applyNumberFormat="1" applyFont="1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1" fontId="10" fillId="0" borderId="41" xfId="0" applyNumberFormat="1" applyFont="1" applyBorder="1" applyAlignment="1">
      <alignment horizontal="center"/>
    </xf>
    <xf numFmtId="0" fontId="3" fillId="2" borderId="46" xfId="0" applyFont="1" applyFill="1" applyBorder="1"/>
    <xf numFmtId="0" fontId="3" fillId="6" borderId="42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0" fontId="13" fillId="0" borderId="0" xfId="0" applyFont="1"/>
    <xf numFmtId="0" fontId="10" fillId="0" borderId="0" xfId="0" applyFont="1"/>
    <xf numFmtId="0" fontId="8" fillId="0" borderId="25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14" fontId="3" fillId="6" borderId="42" xfId="0" applyNumberFormat="1" applyFont="1" applyFill="1" applyBorder="1" applyAlignment="1">
      <alignment vertical="center" wrapText="1"/>
    </xf>
    <xf numFmtId="0" fontId="2" fillId="0" borderId="36" xfId="0" applyFont="1" applyBorder="1"/>
    <xf numFmtId="0" fontId="10" fillId="0" borderId="19" xfId="0" applyFont="1" applyBorder="1"/>
    <xf numFmtId="0" fontId="10" fillId="0" borderId="21" xfId="0" applyFont="1" applyBorder="1"/>
    <xf numFmtId="0" fontId="10" fillId="0" borderId="20" xfId="0" applyFont="1" applyBorder="1"/>
    <xf numFmtId="2" fontId="10" fillId="0" borderId="41" xfId="0" applyNumberFormat="1" applyFont="1" applyBorder="1" applyAlignment="1">
      <alignment horizontal="center"/>
    </xf>
    <xf numFmtId="0" fontId="9" fillId="0" borderId="0" xfId="0" applyFont="1"/>
    <xf numFmtId="0" fontId="14" fillId="0" borderId="0" xfId="0" applyFont="1"/>
    <xf numFmtId="0" fontId="3" fillId="0" borderId="0" xfId="0" applyFont="1" applyAlignment="1">
      <alignment horizontal="center"/>
    </xf>
    <xf numFmtId="0" fontId="3" fillId="0" borderId="26" xfId="0" applyFont="1" applyBorder="1" applyAlignment="1">
      <alignment horizontal="center" vertical="center" textRotation="90" wrapText="1"/>
    </xf>
    <xf numFmtId="0" fontId="9" fillId="0" borderId="26" xfId="0" applyFont="1" applyBorder="1" applyAlignment="1">
      <alignment horizontal="center" vertical="center" textRotation="90" wrapText="1"/>
    </xf>
    <xf numFmtId="0" fontId="1" fillId="8" borderId="55" xfId="0" applyFont="1" applyFill="1" applyBorder="1" applyAlignment="1">
      <alignment horizontal="center" vertical="center" textRotation="90" wrapText="1"/>
    </xf>
    <xf numFmtId="0" fontId="9" fillId="0" borderId="57" xfId="0" applyFont="1" applyBorder="1" applyAlignment="1">
      <alignment horizontal="center"/>
    </xf>
    <xf numFmtId="0" fontId="9" fillId="0" borderId="58" xfId="0" applyFont="1" applyBorder="1" applyAlignment="1">
      <alignment horizontal="center" vertical="center" wrapText="1"/>
    </xf>
    <xf numFmtId="0" fontId="9" fillId="8" borderId="58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2" fontId="3" fillId="0" borderId="41" xfId="0" applyNumberFormat="1" applyFont="1" applyBorder="1" applyAlignment="1">
      <alignment horizontal="center"/>
    </xf>
    <xf numFmtId="2" fontId="2" fillId="8" borderId="42" xfId="0" applyNumberFormat="1" applyFont="1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2" fontId="10" fillId="8" borderId="42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2" fontId="3" fillId="0" borderId="22" xfId="0" applyNumberFormat="1" applyFont="1" applyBorder="1" applyAlignment="1">
      <alignment horizontal="center"/>
    </xf>
    <xf numFmtId="2" fontId="2" fillId="8" borderId="22" xfId="0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2" fontId="10" fillId="8" borderId="22" xfId="0" applyNumberFormat="1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3" fillId="0" borderId="57" xfId="0" applyFont="1" applyBorder="1" applyAlignment="1">
      <alignment vertical="center"/>
    </xf>
    <xf numFmtId="2" fontId="3" fillId="0" borderId="57" xfId="0" applyNumberFormat="1" applyFont="1" applyBorder="1" applyAlignment="1">
      <alignment horizontal="center"/>
    </xf>
    <xf numFmtId="2" fontId="2" fillId="8" borderId="59" xfId="0" applyNumberFormat="1" applyFont="1" applyFill="1" applyBorder="1" applyAlignment="1">
      <alignment horizontal="center"/>
    </xf>
    <xf numFmtId="0" fontId="2" fillId="0" borderId="57" xfId="0" applyFont="1" applyBorder="1" applyAlignment="1">
      <alignment horizontal="center"/>
    </xf>
    <xf numFmtId="2" fontId="10" fillId="8" borderId="59" xfId="0" applyNumberFormat="1" applyFont="1" applyFill="1" applyBorder="1" applyAlignment="1">
      <alignment horizontal="center" vertical="center"/>
    </xf>
    <xf numFmtId="0" fontId="3" fillId="0" borderId="57" xfId="0" applyFont="1" applyBorder="1" applyAlignment="1">
      <alignment horizontal="center"/>
    </xf>
    <xf numFmtId="0" fontId="3" fillId="4" borderId="42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2" fillId="6" borderId="46" xfId="0" applyFont="1" applyFill="1" applyBorder="1"/>
    <xf numFmtId="0" fontId="4" fillId="0" borderId="0" xfId="0" applyFont="1" applyAlignment="1">
      <alignment vertical="center"/>
    </xf>
    <xf numFmtId="0" fontId="0" fillId="0" borderId="0" xfId="0" applyFont="1" applyAlignment="1"/>
    <xf numFmtId="0" fontId="3" fillId="0" borderId="42" xfId="0" applyFont="1" applyFill="1" applyBorder="1" applyAlignment="1">
      <alignment vertical="center"/>
    </xf>
    <xf numFmtId="165" fontId="3" fillId="0" borderId="42" xfId="0" applyNumberFormat="1" applyFont="1" applyFill="1" applyBorder="1" applyAlignment="1">
      <alignment horizontal="center"/>
    </xf>
    <xf numFmtId="1" fontId="3" fillId="0" borderId="42" xfId="0" applyNumberFormat="1" applyFont="1" applyFill="1" applyBorder="1" applyAlignment="1">
      <alignment horizontal="center"/>
    </xf>
    <xf numFmtId="2" fontId="3" fillId="0" borderId="42" xfId="0" applyNumberFormat="1" applyFont="1" applyFill="1" applyBorder="1" applyAlignment="1">
      <alignment horizontal="center"/>
    </xf>
    <xf numFmtId="2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2" fontId="10" fillId="0" borderId="42" xfId="0" applyNumberFormat="1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/>
    </xf>
    <xf numFmtId="0" fontId="2" fillId="0" borderId="46" xfId="0" applyFont="1" applyFill="1" applyBorder="1"/>
    <xf numFmtId="0" fontId="3" fillId="0" borderId="22" xfId="0" applyFont="1" applyFill="1" applyBorder="1" applyAlignment="1">
      <alignment vertical="center"/>
    </xf>
    <xf numFmtId="1" fontId="3" fillId="0" borderId="22" xfId="0" applyNumberFormat="1" applyFont="1" applyFill="1" applyBorder="1" applyAlignment="1">
      <alignment horizontal="center"/>
    </xf>
    <xf numFmtId="2" fontId="3" fillId="0" borderId="22" xfId="0" applyNumberFormat="1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18" fillId="0" borderId="0" xfId="0" applyFont="1" applyFill="1"/>
    <xf numFmtId="165" fontId="3" fillId="0" borderId="41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 vertical="center"/>
    </xf>
    <xf numFmtId="2" fontId="3" fillId="0" borderId="22" xfId="0" applyNumberFormat="1" applyFont="1" applyFill="1" applyBorder="1" applyAlignment="1">
      <alignment horizontal="center" vertical="center"/>
    </xf>
    <xf numFmtId="2" fontId="2" fillId="0" borderId="42" xfId="0" applyNumberFormat="1" applyFont="1" applyFill="1" applyBorder="1" applyAlignment="1">
      <alignment horizontal="center" vertical="center"/>
    </xf>
    <xf numFmtId="2" fontId="3" fillId="0" borderId="42" xfId="0" applyNumberFormat="1" applyFont="1" applyFill="1" applyBorder="1" applyAlignment="1">
      <alignment horizontal="center" vertical="center"/>
    </xf>
    <xf numFmtId="165" fontId="3" fillId="0" borderId="22" xfId="0" applyNumberFormat="1" applyFont="1" applyFill="1" applyBorder="1" applyAlignment="1">
      <alignment horizontal="center"/>
    </xf>
    <xf numFmtId="165" fontId="3" fillId="0" borderId="22" xfId="0" applyNumberFormat="1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vertical="center"/>
    </xf>
    <xf numFmtId="2" fontId="2" fillId="0" borderId="22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2" fontId="10" fillId="0" borderId="22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2" fontId="2" fillId="0" borderId="22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2" fontId="19" fillId="0" borderId="22" xfId="0" applyNumberFormat="1" applyFont="1" applyFill="1" applyBorder="1" applyAlignment="1">
      <alignment horizontal="center"/>
    </xf>
    <xf numFmtId="2" fontId="2" fillId="0" borderId="41" xfId="0" applyNumberFormat="1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2" fontId="3" fillId="0" borderId="41" xfId="0" applyNumberFormat="1" applyFont="1" applyFill="1" applyBorder="1" applyAlignment="1">
      <alignment horizontal="center"/>
    </xf>
    <xf numFmtId="2" fontId="10" fillId="0" borderId="41" xfId="0" applyNumberFormat="1" applyFont="1" applyFill="1" applyBorder="1" applyAlignment="1">
      <alignment horizontal="center" vertical="center"/>
    </xf>
    <xf numFmtId="9" fontId="2" fillId="0" borderId="46" xfId="0" applyNumberFormat="1" applyFont="1" applyFill="1" applyBorder="1"/>
    <xf numFmtId="0" fontId="3" fillId="0" borderId="22" xfId="0" applyFont="1" applyFill="1" applyBorder="1" applyAlignment="1">
      <alignment horizontal="center" vertical="center"/>
    </xf>
    <xf numFmtId="0" fontId="23" fillId="0" borderId="60" xfId="0" applyFont="1" applyFill="1" applyBorder="1" applyAlignment="1">
      <alignment vertical="center"/>
    </xf>
    <xf numFmtId="1" fontId="23" fillId="0" borderId="22" xfId="0" applyNumberFormat="1" applyFont="1" applyFill="1" applyBorder="1" applyAlignment="1">
      <alignment horizontal="center"/>
    </xf>
    <xf numFmtId="2" fontId="23" fillId="0" borderId="22" xfId="0" applyNumberFormat="1" applyFont="1" applyFill="1" applyBorder="1" applyAlignment="1">
      <alignment horizontal="center"/>
    </xf>
    <xf numFmtId="2" fontId="24" fillId="0" borderId="22" xfId="0" applyNumberFormat="1" applyFont="1" applyFill="1" applyBorder="1" applyAlignment="1">
      <alignment horizontal="center"/>
    </xf>
    <xf numFmtId="0" fontId="24" fillId="0" borderId="22" xfId="0" applyFont="1" applyFill="1" applyBorder="1" applyAlignment="1">
      <alignment horizontal="center"/>
    </xf>
    <xf numFmtId="2" fontId="25" fillId="0" borderId="22" xfId="0" applyNumberFormat="1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/>
    </xf>
    <xf numFmtId="2" fontId="10" fillId="0" borderId="48" xfId="0" applyNumberFormat="1" applyFont="1" applyFill="1" applyBorder="1" applyAlignment="1">
      <alignment horizontal="center" vertical="center"/>
    </xf>
    <xf numFmtId="2" fontId="10" fillId="0" borderId="45" xfId="0" applyNumberFormat="1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/>
    </xf>
    <xf numFmtId="0" fontId="0" fillId="0" borderId="61" xfId="0" applyFont="1" applyFill="1" applyBorder="1" applyAlignment="1"/>
    <xf numFmtId="0" fontId="3" fillId="0" borderId="61" xfId="0" applyFont="1" applyFill="1" applyBorder="1" applyAlignment="1">
      <alignment horizontal="center"/>
    </xf>
    <xf numFmtId="0" fontId="3" fillId="0" borderId="26" xfId="0" applyFont="1" applyBorder="1" applyAlignment="1">
      <alignment horizontal="center" vertical="center" textRotation="90"/>
    </xf>
    <xf numFmtId="0" fontId="5" fillId="0" borderId="39" xfId="0" applyFont="1" applyBorder="1"/>
    <xf numFmtId="0" fontId="9" fillId="5" borderId="5" xfId="0" applyFont="1" applyFill="1" applyBorder="1" applyAlignment="1">
      <alignment horizont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2" fillId="7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3" fillId="0" borderId="26" xfId="0" applyFont="1" applyBorder="1" applyAlignment="1">
      <alignment horizontal="center" vertical="center" wrapText="1"/>
    </xf>
    <xf numFmtId="0" fontId="5" fillId="0" borderId="34" xfId="0" applyFont="1" applyBorder="1"/>
    <xf numFmtId="0" fontId="3" fillId="0" borderId="19" xfId="0" applyFont="1" applyBorder="1" applyAlignment="1">
      <alignment horizontal="center"/>
    </xf>
    <xf numFmtId="0" fontId="5" fillId="0" borderId="21" xfId="0" applyFont="1" applyBorder="1"/>
    <xf numFmtId="0" fontId="5" fillId="0" borderId="20" xfId="0" applyFont="1" applyBorder="1"/>
    <xf numFmtId="0" fontId="3" fillId="5" borderId="27" xfId="0" applyFont="1" applyFill="1" applyBorder="1" applyAlignment="1">
      <alignment horizontal="center" vertical="center" textRotation="90"/>
    </xf>
    <xf numFmtId="0" fontId="5" fillId="0" borderId="35" xfId="0" applyFont="1" applyBorder="1"/>
    <xf numFmtId="0" fontId="5" fillId="0" borderId="40" xfId="0" applyFont="1" applyBorder="1"/>
    <xf numFmtId="14" fontId="2" fillId="7" borderId="19" xfId="0" applyNumberFormat="1" applyFont="1" applyFill="1" applyBorder="1" applyAlignment="1">
      <alignment horizontal="center" wrapText="1"/>
    </xf>
    <xf numFmtId="0" fontId="9" fillId="5" borderId="28" xfId="0" applyFont="1" applyFill="1" applyBorder="1" applyAlignment="1">
      <alignment horizontal="center"/>
    </xf>
    <xf numFmtId="0" fontId="5" fillId="0" borderId="29" xfId="0" applyFont="1" applyBorder="1"/>
    <xf numFmtId="0" fontId="5" fillId="0" borderId="30" xfId="0" applyFont="1" applyBorder="1"/>
    <xf numFmtId="0" fontId="3" fillId="0" borderId="34" xfId="0" applyFont="1" applyBorder="1" applyAlignment="1">
      <alignment horizontal="center" vertical="center" textRotation="90"/>
    </xf>
    <xf numFmtId="0" fontId="9" fillId="0" borderId="1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Alignment="1"/>
    <xf numFmtId="0" fontId="4" fillId="2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5" xfId="0" applyFont="1" applyBorder="1"/>
    <xf numFmtId="0" fontId="2" fillId="3" borderId="5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5" fillId="0" borderId="14" xfId="0" applyFont="1" applyBorder="1"/>
    <xf numFmtId="0" fontId="3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5" fillId="0" borderId="8" xfId="0" applyFont="1" applyBorder="1"/>
    <xf numFmtId="0" fontId="4" fillId="0" borderId="19" xfId="0" applyFont="1" applyBorder="1" applyAlignment="1">
      <alignment horizontal="left" wrapText="1"/>
    </xf>
    <xf numFmtId="14" fontId="2" fillId="6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8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wrapText="1"/>
    </xf>
    <xf numFmtId="0" fontId="10" fillId="0" borderId="31" xfId="0" applyFont="1" applyBorder="1" applyAlignment="1">
      <alignment horizontal="left" vertical="center" wrapText="1"/>
    </xf>
    <xf numFmtId="0" fontId="5" fillId="0" borderId="32" xfId="0" applyFont="1" applyBorder="1"/>
    <xf numFmtId="0" fontId="8" fillId="0" borderId="36" xfId="0" applyFont="1" applyBorder="1" applyAlignment="1">
      <alignment horizontal="center"/>
    </xf>
    <xf numFmtId="0" fontId="5" fillId="0" borderId="37" xfId="0" applyFont="1" applyBorder="1"/>
    <xf numFmtId="0" fontId="3" fillId="3" borderId="5" xfId="0" applyFont="1" applyFill="1" applyBorder="1" applyAlignment="1">
      <alignment horizontal="center" vertical="top" wrapText="1"/>
    </xf>
    <xf numFmtId="2" fontId="10" fillId="0" borderId="26" xfId="0" applyNumberFormat="1" applyFont="1" applyBorder="1" applyAlignment="1">
      <alignment horizontal="center" vertical="center"/>
    </xf>
    <xf numFmtId="0" fontId="5" fillId="0" borderId="41" xfId="0" applyFont="1" applyBorder="1"/>
    <xf numFmtId="0" fontId="2" fillId="0" borderId="0" xfId="0" applyFont="1" applyAlignment="1">
      <alignment horizontal="left" wrapText="1"/>
    </xf>
    <xf numFmtId="0" fontId="2" fillId="0" borderId="23" xfId="0" applyFont="1" applyBorder="1" applyAlignment="1">
      <alignment horizontal="center" vertical="center" wrapText="1"/>
    </xf>
    <xf numFmtId="0" fontId="5" fillId="0" borderId="25" xfId="0" applyFont="1" applyBorder="1"/>
    <xf numFmtId="0" fontId="10" fillId="6" borderId="19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5" fillId="0" borderId="33" xfId="0" applyFont="1" applyBorder="1"/>
    <xf numFmtId="0" fontId="3" fillId="6" borderId="9" xfId="0" applyFont="1" applyFill="1" applyBorder="1" applyAlignment="1">
      <alignment horizontal="center"/>
    </xf>
    <xf numFmtId="0" fontId="5" fillId="0" borderId="38" xfId="0" applyFont="1" applyBorder="1"/>
    <xf numFmtId="0" fontId="2" fillId="0" borderId="25" xfId="0" applyFont="1" applyBorder="1" applyAlignment="1">
      <alignment horizontal="center" vertical="center"/>
    </xf>
    <xf numFmtId="0" fontId="5" fillId="0" borderId="24" xfId="0" applyFont="1" applyBorder="1"/>
    <xf numFmtId="0" fontId="3" fillId="0" borderId="31" xfId="0" applyFont="1" applyBorder="1" applyAlignment="1">
      <alignment horizontal="left" vertical="top" wrapText="1"/>
    </xf>
    <xf numFmtId="0" fontId="5" fillId="0" borderId="31" xfId="0" applyFont="1" applyBorder="1"/>
    <xf numFmtId="0" fontId="5" fillId="0" borderId="36" xfId="0" applyFont="1" applyBorder="1"/>
    <xf numFmtId="0" fontId="2" fillId="6" borderId="2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5" fillId="0" borderId="44" xfId="0" applyFont="1" applyBorder="1"/>
    <xf numFmtId="0" fontId="2" fillId="0" borderId="8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3" fillId="9" borderId="47" xfId="0" applyFont="1" applyFill="1" applyBorder="1" applyAlignment="1">
      <alignment horizontal="center" vertical="center" wrapText="1"/>
    </xf>
    <xf numFmtId="0" fontId="5" fillId="0" borderId="49" xfId="0" applyFont="1" applyBorder="1"/>
    <xf numFmtId="0" fontId="10" fillId="0" borderId="23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center" vertical="center"/>
    </xf>
    <xf numFmtId="0" fontId="5" fillId="0" borderId="48" xfId="0" applyFont="1" applyBorder="1"/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/>
    </xf>
    <xf numFmtId="0" fontId="5" fillId="0" borderId="2" xfId="0" applyFont="1" applyFill="1" applyBorder="1"/>
    <xf numFmtId="0" fontId="5" fillId="0" borderId="3" xfId="0" applyFont="1" applyFill="1" applyBorder="1"/>
    <xf numFmtId="0" fontId="15" fillId="0" borderId="19" xfId="0" applyFont="1" applyBorder="1" applyAlignment="1">
      <alignment horizontal="center"/>
    </xf>
    <xf numFmtId="0" fontId="16" fillId="8" borderId="19" xfId="0" applyFont="1" applyFill="1" applyBorder="1" applyAlignment="1">
      <alignment horizontal="center"/>
    </xf>
    <xf numFmtId="0" fontId="17" fillId="0" borderId="51" xfId="0" applyFont="1" applyBorder="1" applyAlignment="1">
      <alignment horizontal="center"/>
    </xf>
    <xf numFmtId="0" fontId="5" fillId="0" borderId="52" xfId="0" applyFont="1" applyBorder="1"/>
    <xf numFmtId="0" fontId="5" fillId="0" borderId="53" xfId="0" applyFont="1" applyBorder="1"/>
    <xf numFmtId="0" fontId="2" fillId="0" borderId="26" xfId="0" applyFont="1" applyBorder="1" applyAlignment="1">
      <alignment horizontal="center" vertical="center" textRotation="90"/>
    </xf>
    <xf numFmtId="0" fontId="2" fillId="0" borderId="3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textRotation="90" wrapText="1"/>
    </xf>
    <xf numFmtId="0" fontId="9" fillId="0" borderId="34" xfId="0" applyFont="1" applyBorder="1" applyAlignment="1">
      <alignment horizontal="center" vertical="center" textRotation="90" wrapText="1"/>
    </xf>
    <xf numFmtId="0" fontId="10" fillId="8" borderId="54" xfId="0" applyFont="1" applyFill="1" applyBorder="1" applyAlignment="1">
      <alignment horizontal="center" vertical="center" textRotation="90" wrapText="1"/>
    </xf>
    <xf numFmtId="0" fontId="5" fillId="0" borderId="56" xfId="0" applyFont="1" applyBorder="1"/>
  </cellXfs>
  <cellStyles count="1">
    <cellStyle name="Normal" xfId="0" builtinId="0"/>
  </cellStyles>
  <dxfs count="245"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D8D8D8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theme="8"/>
          <bgColor theme="8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theme="8"/>
          <bgColor theme="8"/>
        </patternFill>
      </fill>
    </dxf>
    <dxf>
      <fill>
        <patternFill patternType="none"/>
      </fill>
    </dxf>
    <dxf>
      <fill>
        <patternFill patternType="solid">
          <fgColor rgb="FF92CDDC"/>
          <bgColor rgb="FF92CDDC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0"/>
  <sheetViews>
    <sheetView workbookViewId="0">
      <selection activeCell="D49" sqref="D49"/>
    </sheetView>
  </sheetViews>
  <sheetFormatPr defaultColWidth="14.42578125" defaultRowHeight="15" customHeight="1"/>
  <cols>
    <col min="1" max="1" width="4.7109375" customWidth="1"/>
    <col min="2" max="3" width="9.7109375" customWidth="1"/>
    <col min="4" max="6" width="4.5703125" customWidth="1"/>
    <col min="7" max="7" width="2.7109375" customWidth="1"/>
    <col min="8" max="10" width="4.5703125" customWidth="1"/>
    <col min="11" max="11" width="2.28515625" customWidth="1"/>
    <col min="12" max="12" width="4.7109375" customWidth="1"/>
    <col min="13" max="14" width="9.7109375" customWidth="1"/>
    <col min="15" max="17" width="4.5703125" customWidth="1"/>
    <col min="18" max="18" width="1.85546875" customWidth="1"/>
    <col min="19" max="19" width="5.140625" customWidth="1"/>
    <col min="20" max="20" width="15.5703125" customWidth="1"/>
    <col min="21" max="21" width="7.5703125" customWidth="1"/>
    <col min="22" max="22" width="7.42578125" customWidth="1"/>
    <col min="23" max="23" width="8.7109375" customWidth="1"/>
    <col min="24" max="24" width="7.28515625" customWidth="1"/>
    <col min="25" max="25" width="9.140625" customWidth="1"/>
    <col min="26" max="26" width="7" customWidth="1"/>
    <col min="27" max="27" width="8" customWidth="1"/>
    <col min="28" max="28" width="7.7109375" customWidth="1"/>
    <col min="29" max="29" width="7.85546875" customWidth="1"/>
    <col min="30" max="31" width="9.140625" customWidth="1"/>
  </cols>
  <sheetData>
    <row r="1" spans="1:31" ht="12.75" customHeight="1">
      <c r="A1" s="1" t="s">
        <v>0</v>
      </c>
      <c r="B1" s="203"/>
      <c r="C1" s="204"/>
      <c r="D1" s="204"/>
      <c r="E1" s="204"/>
      <c r="F1" s="2"/>
      <c r="G1" s="2"/>
      <c r="H1" s="2"/>
      <c r="I1" s="2"/>
      <c r="J1" s="2"/>
      <c r="K1" s="2"/>
      <c r="L1" s="2"/>
      <c r="M1" s="3" t="s">
        <v>1</v>
      </c>
      <c r="N1" s="205" t="s">
        <v>2</v>
      </c>
      <c r="O1" s="187"/>
      <c r="P1" s="187"/>
      <c r="Q1" s="188"/>
      <c r="R1" s="2"/>
      <c r="S1" s="223" t="s">
        <v>3</v>
      </c>
      <c r="T1" s="187"/>
      <c r="U1" s="187"/>
      <c r="V1" s="187"/>
      <c r="W1" s="187"/>
      <c r="X1" s="187"/>
      <c r="Y1" s="187"/>
      <c r="Z1" s="188"/>
      <c r="AA1" s="206" t="s">
        <v>4</v>
      </c>
      <c r="AB1" s="187"/>
      <c r="AC1" s="188"/>
      <c r="AD1" s="2"/>
      <c r="AE1" s="2"/>
    </row>
    <row r="2" spans="1:31" ht="15.75" customHeight="1">
      <c r="A2" s="207" t="s">
        <v>5</v>
      </c>
      <c r="B2" s="210" t="s">
        <v>6</v>
      </c>
      <c r="C2" s="181"/>
      <c r="D2" s="181"/>
      <c r="E2" s="181"/>
      <c r="F2" s="182"/>
      <c r="G2" s="213" t="s">
        <v>7</v>
      </c>
      <c r="H2" s="214" t="s">
        <v>8</v>
      </c>
      <c r="I2" s="187"/>
      <c r="J2" s="188"/>
      <c r="K2" s="2"/>
      <c r="L2" s="207" t="s">
        <v>9</v>
      </c>
      <c r="M2" s="215" t="s">
        <v>10</v>
      </c>
      <c r="N2" s="181"/>
      <c r="O2" s="181"/>
      <c r="P2" s="181"/>
      <c r="Q2" s="182"/>
      <c r="R2" s="4"/>
      <c r="S2" s="4"/>
      <c r="T2" s="216" t="s">
        <v>11</v>
      </c>
      <c r="U2" s="217"/>
      <c r="V2" s="3" t="s">
        <v>12</v>
      </c>
      <c r="W2" s="2"/>
      <c r="X2" s="219"/>
      <c r="Y2" s="220"/>
      <c r="Z2" s="220"/>
      <c r="AA2" s="221"/>
      <c r="AB2" s="222"/>
      <c r="AC2" s="217"/>
      <c r="AD2" s="2"/>
      <c r="AE2" s="2"/>
    </row>
    <row r="3" spans="1:31" ht="15.75" customHeight="1">
      <c r="A3" s="208"/>
      <c r="B3" s="211"/>
      <c r="C3" s="204"/>
      <c r="D3" s="204"/>
      <c r="E3" s="204"/>
      <c r="F3" s="212"/>
      <c r="G3" s="208"/>
      <c r="H3" s="180">
        <f>B1</f>
        <v>0</v>
      </c>
      <c r="I3" s="181"/>
      <c r="J3" s="182"/>
      <c r="K3" s="5"/>
      <c r="L3" s="209"/>
      <c r="M3" s="183"/>
      <c r="N3" s="184"/>
      <c r="O3" s="184"/>
      <c r="P3" s="184"/>
      <c r="Q3" s="185"/>
      <c r="R3" s="4"/>
      <c r="S3" s="218" t="s">
        <v>13</v>
      </c>
      <c r="T3" s="193"/>
      <c r="U3" s="224" t="str">
        <f>N1</f>
        <v>šemić Anesa</v>
      </c>
      <c r="V3" s="192"/>
      <c r="W3" s="192"/>
      <c r="X3" s="192"/>
      <c r="Y3" s="192"/>
      <c r="Z3" s="192"/>
      <c r="AA3" s="193"/>
      <c r="AB3" s="191" t="s">
        <v>14</v>
      </c>
      <c r="AC3" s="193"/>
      <c r="AD3" s="2"/>
      <c r="AE3" s="2"/>
    </row>
    <row r="4" spans="1:31" ht="15.75" customHeight="1">
      <c r="A4" s="209"/>
      <c r="B4" s="183"/>
      <c r="C4" s="184"/>
      <c r="D4" s="184"/>
      <c r="E4" s="184"/>
      <c r="F4" s="185"/>
      <c r="G4" s="209"/>
      <c r="H4" s="183"/>
      <c r="I4" s="184"/>
      <c r="J4" s="185"/>
      <c r="K4" s="5"/>
      <c r="L4" s="186" t="s">
        <v>15</v>
      </c>
      <c r="M4" s="187"/>
      <c r="N4" s="188"/>
      <c r="O4" s="197">
        <v>44469</v>
      </c>
      <c r="P4" s="192"/>
      <c r="Q4" s="193"/>
      <c r="R4" s="4"/>
      <c r="S4" s="218" t="s">
        <v>16</v>
      </c>
      <c r="T4" s="193"/>
      <c r="U4" s="235"/>
      <c r="V4" s="192"/>
      <c r="W4" s="192"/>
      <c r="X4" s="193"/>
      <c r="Y4" s="236" t="s">
        <v>17</v>
      </c>
      <c r="Z4" s="192"/>
      <c r="AA4" s="6"/>
      <c r="AB4" s="191"/>
      <c r="AC4" s="193"/>
      <c r="AD4" s="2"/>
      <c r="AE4" s="2"/>
    </row>
    <row r="5" spans="1:31" ht="12.75" customHeight="1">
      <c r="A5" s="7" t="s">
        <v>18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48" t="s">
        <v>19</v>
      </c>
      <c r="T5" s="242"/>
      <c r="U5" s="8" t="s">
        <v>20</v>
      </c>
      <c r="V5" s="9" t="s">
        <v>21</v>
      </c>
      <c r="W5" s="10"/>
      <c r="X5" s="10"/>
      <c r="Y5" s="10"/>
      <c r="Z5" s="10"/>
      <c r="AA5" s="10"/>
      <c r="AB5" s="10"/>
      <c r="AC5" s="11"/>
      <c r="AD5" s="2"/>
      <c r="AE5" s="2"/>
    </row>
    <row r="6" spans="1:31" ht="12.75" customHeight="1">
      <c r="A6" s="189" t="s">
        <v>22</v>
      </c>
      <c r="B6" s="189" t="s">
        <v>23</v>
      </c>
      <c r="C6" s="189" t="s">
        <v>24</v>
      </c>
      <c r="D6" s="191" t="s">
        <v>25</v>
      </c>
      <c r="E6" s="192"/>
      <c r="F6" s="193"/>
      <c r="G6" s="194" t="s">
        <v>26</v>
      </c>
      <c r="H6" s="198" t="s">
        <v>27</v>
      </c>
      <c r="I6" s="199"/>
      <c r="J6" s="200"/>
      <c r="K6" s="2"/>
      <c r="L6" s="189" t="s">
        <v>22</v>
      </c>
      <c r="M6" s="189" t="s">
        <v>28</v>
      </c>
      <c r="N6" s="189" t="s">
        <v>29</v>
      </c>
      <c r="O6" s="202" t="s">
        <v>30</v>
      </c>
      <c r="P6" s="192"/>
      <c r="Q6" s="193"/>
      <c r="R6" s="2"/>
      <c r="S6" s="244"/>
      <c r="T6" s="226"/>
      <c r="U6" s="12" t="s">
        <v>31</v>
      </c>
      <c r="V6" s="9"/>
      <c r="W6" s="2" t="s">
        <v>32</v>
      </c>
      <c r="X6" s="237"/>
      <c r="Y6" s="187"/>
      <c r="Z6" s="187"/>
      <c r="AA6" s="187"/>
      <c r="AB6" s="187"/>
      <c r="AC6" s="238"/>
      <c r="AD6" s="2"/>
      <c r="AE6" s="2"/>
    </row>
    <row r="7" spans="1:31" ht="15" customHeight="1">
      <c r="A7" s="190"/>
      <c r="B7" s="190"/>
      <c r="C7" s="190"/>
      <c r="D7" s="178" t="s">
        <v>33</v>
      </c>
      <c r="E7" s="178" t="s">
        <v>34</v>
      </c>
      <c r="F7" s="178" t="s">
        <v>35</v>
      </c>
      <c r="G7" s="195"/>
      <c r="H7" s="201" t="s">
        <v>33</v>
      </c>
      <c r="I7" s="201" t="s">
        <v>34</v>
      </c>
      <c r="J7" s="201" t="s">
        <v>35</v>
      </c>
      <c r="K7" s="2"/>
      <c r="L7" s="190"/>
      <c r="M7" s="190"/>
      <c r="N7" s="190"/>
      <c r="O7" s="178" t="s">
        <v>33</v>
      </c>
      <c r="P7" s="178" t="s">
        <v>34</v>
      </c>
      <c r="Q7" s="178" t="s">
        <v>35</v>
      </c>
      <c r="R7" s="2"/>
      <c r="S7" s="245"/>
      <c r="T7" s="228"/>
      <c r="U7" s="13" t="s">
        <v>36</v>
      </c>
      <c r="V7" s="9"/>
      <c r="W7" s="14" t="s">
        <v>37</v>
      </c>
      <c r="X7" s="14"/>
      <c r="Y7" s="14"/>
      <c r="Z7" s="14"/>
      <c r="AA7" s="14"/>
      <c r="AB7" s="239"/>
      <c r="AC7" s="240"/>
      <c r="AD7" s="2"/>
      <c r="AE7" s="2"/>
    </row>
    <row r="8" spans="1:31" ht="12.75" customHeight="1">
      <c r="A8" s="179"/>
      <c r="B8" s="179"/>
      <c r="C8" s="179"/>
      <c r="D8" s="179"/>
      <c r="E8" s="179"/>
      <c r="F8" s="179"/>
      <c r="G8" s="196"/>
      <c r="H8" s="179"/>
      <c r="I8" s="179"/>
      <c r="J8" s="179"/>
      <c r="K8" s="2"/>
      <c r="L8" s="179"/>
      <c r="M8" s="179"/>
      <c r="N8" s="179"/>
      <c r="O8" s="179"/>
      <c r="P8" s="179"/>
      <c r="Q8" s="179"/>
      <c r="R8" s="2"/>
      <c r="S8" s="15" t="s">
        <v>38</v>
      </c>
      <c r="T8" s="16"/>
      <c r="U8" s="16"/>
      <c r="V8" s="16"/>
      <c r="W8" s="16"/>
      <c r="X8" s="16"/>
      <c r="Y8" s="241" t="s">
        <v>39</v>
      </c>
      <c r="Z8" s="234"/>
      <c r="AA8" s="234"/>
      <c r="AB8" s="234"/>
      <c r="AC8" s="242"/>
      <c r="AD8" s="2"/>
      <c r="AE8" s="2"/>
    </row>
    <row r="9" spans="1:31" ht="12.75" customHeight="1">
      <c r="A9" s="17">
        <v>1</v>
      </c>
      <c r="B9" s="18">
        <v>44475</v>
      </c>
      <c r="C9" s="18">
        <v>44477</v>
      </c>
      <c r="D9" s="17"/>
      <c r="E9" s="17"/>
      <c r="F9" s="19"/>
      <c r="G9" s="20"/>
      <c r="H9" s="17">
        <f t="shared" ref="H9:H37" si="0">IF(G9="x",D9,0)</f>
        <v>0</v>
      </c>
      <c r="I9" s="17">
        <f t="shared" ref="I9:I37" si="1">IF(G9="x",E9,0)</f>
        <v>0</v>
      </c>
      <c r="J9" s="17">
        <f t="shared" ref="J9:J37" si="2">IF(G9="x",F9,0)</f>
        <v>0</v>
      </c>
      <c r="K9" s="2"/>
      <c r="L9" s="17">
        <v>1</v>
      </c>
      <c r="M9" s="21">
        <v>44469</v>
      </c>
      <c r="N9" s="18">
        <v>44474</v>
      </c>
      <c r="O9" s="17">
        <f t="shared" ref="O9:O28" si="3">IF(AND($M9&lt;&gt;" ",$N9&lt;&gt;" "),IF($N9&gt;$M9,DATEDIF($M9,$N9,"y"))," ")</f>
        <v>0</v>
      </c>
      <c r="P9" s="17">
        <f t="shared" ref="P9:P28" si="4">IF(AND($M9&lt;&gt;" ",$N9&lt;&gt;" "),IF($N9&gt;$M9,DATEDIF($M9,$N9,"ym"))," ")</f>
        <v>0</v>
      </c>
      <c r="Q9" s="17">
        <f t="shared" ref="Q9:Q28" si="5">IF(AND($M9&lt;&gt;" ",$N9&lt;&gt;" "),IF($N9&gt;$M9,DATEDIF($M9,$N9,"md"))," ")</f>
        <v>5</v>
      </c>
      <c r="R9" s="2"/>
      <c r="S9" s="22" t="s">
        <v>40</v>
      </c>
      <c r="T9" s="23" t="s">
        <v>41</v>
      </c>
      <c r="U9" s="24"/>
      <c r="V9" s="25"/>
      <c r="W9" s="25"/>
      <c r="X9" s="26"/>
      <c r="Y9" s="243"/>
      <c r="Z9" s="204"/>
      <c r="AA9" s="204"/>
      <c r="AB9" s="204"/>
      <c r="AC9" s="226"/>
      <c r="AD9" s="2"/>
      <c r="AE9" s="2"/>
    </row>
    <row r="10" spans="1:31" ht="15" customHeight="1">
      <c r="A10" s="27">
        <v>2</v>
      </c>
      <c r="B10" s="28">
        <v>44480</v>
      </c>
      <c r="C10" s="28">
        <v>44484</v>
      </c>
      <c r="D10" s="27"/>
      <c r="E10" s="27"/>
      <c r="F10" s="19"/>
      <c r="G10" s="29"/>
      <c r="H10" s="17">
        <f t="shared" si="0"/>
        <v>0</v>
      </c>
      <c r="I10" s="17">
        <f t="shared" si="1"/>
        <v>0</v>
      </c>
      <c r="J10" s="17">
        <f t="shared" si="2"/>
        <v>0</v>
      </c>
      <c r="K10" s="2"/>
      <c r="L10" s="27">
        <v>2</v>
      </c>
      <c r="M10" s="30">
        <v>44558</v>
      </c>
      <c r="N10" s="18">
        <v>44605</v>
      </c>
      <c r="O10" s="17">
        <f t="shared" si="3"/>
        <v>0</v>
      </c>
      <c r="P10" s="17">
        <f t="shared" si="4"/>
        <v>1</v>
      </c>
      <c r="Q10" s="17">
        <f t="shared" si="5"/>
        <v>16</v>
      </c>
      <c r="R10" s="2"/>
      <c r="S10" s="22" t="s">
        <v>42</v>
      </c>
      <c r="T10" s="232" t="s">
        <v>43</v>
      </c>
      <c r="U10" s="204"/>
      <c r="V10" s="204"/>
      <c r="W10" s="204"/>
      <c r="X10" s="246"/>
      <c r="Y10" s="244"/>
      <c r="Z10" s="204"/>
      <c r="AA10" s="204"/>
      <c r="AB10" s="204"/>
      <c r="AC10" s="226"/>
      <c r="AD10" s="2"/>
      <c r="AE10" s="2"/>
    </row>
    <row r="11" spans="1:31" ht="12.75" customHeight="1">
      <c r="A11" s="27">
        <v>3</v>
      </c>
      <c r="B11" s="28">
        <v>44487</v>
      </c>
      <c r="C11" s="31">
        <v>44546</v>
      </c>
      <c r="D11" s="32"/>
      <c r="E11" s="27"/>
      <c r="F11" s="19"/>
      <c r="G11" s="29"/>
      <c r="H11" s="17">
        <f t="shared" si="0"/>
        <v>0</v>
      </c>
      <c r="I11" s="17">
        <f t="shared" si="1"/>
        <v>0</v>
      </c>
      <c r="J11" s="17">
        <f t="shared" si="2"/>
        <v>0</v>
      </c>
      <c r="K11" s="2"/>
      <c r="L11" s="27">
        <v>3</v>
      </c>
      <c r="M11" s="28">
        <v>44615</v>
      </c>
      <c r="N11" s="18">
        <v>44621</v>
      </c>
      <c r="O11" s="17">
        <f t="shared" si="3"/>
        <v>0</v>
      </c>
      <c r="P11" s="17">
        <f t="shared" si="4"/>
        <v>0</v>
      </c>
      <c r="Q11" s="17">
        <f t="shared" si="5"/>
        <v>6</v>
      </c>
      <c r="R11" s="2"/>
      <c r="S11" s="22"/>
      <c r="T11" s="204"/>
      <c r="U11" s="204"/>
      <c r="V11" s="204"/>
      <c r="W11" s="204"/>
      <c r="X11" s="231"/>
      <c r="Y11" s="244"/>
      <c r="Z11" s="204"/>
      <c r="AA11" s="204"/>
      <c r="AB11" s="204"/>
      <c r="AC11" s="226"/>
      <c r="AD11" s="2"/>
      <c r="AE11" s="2"/>
    </row>
    <row r="12" spans="1:31" ht="12.75" customHeight="1">
      <c r="A12" s="27">
        <v>4</v>
      </c>
      <c r="B12" s="28">
        <v>44551</v>
      </c>
      <c r="C12" s="28">
        <v>44554</v>
      </c>
      <c r="D12" s="27"/>
      <c r="E12" s="27"/>
      <c r="F12" s="19"/>
      <c r="G12" s="29"/>
      <c r="H12" s="17">
        <f t="shared" si="0"/>
        <v>0</v>
      </c>
      <c r="I12" s="17">
        <f t="shared" si="1"/>
        <v>0</v>
      </c>
      <c r="J12" s="17">
        <f t="shared" si="2"/>
        <v>0</v>
      </c>
      <c r="K12" s="2"/>
      <c r="L12" s="27">
        <v>4</v>
      </c>
      <c r="M12" s="28">
        <v>44636</v>
      </c>
      <c r="N12" s="18">
        <v>44661</v>
      </c>
      <c r="O12" s="17">
        <f t="shared" si="3"/>
        <v>0</v>
      </c>
      <c r="P12" s="17">
        <f t="shared" si="4"/>
        <v>0</v>
      </c>
      <c r="Q12" s="17">
        <f t="shared" si="5"/>
        <v>25</v>
      </c>
      <c r="R12" s="2"/>
      <c r="S12" s="22" t="s">
        <v>36</v>
      </c>
      <c r="T12" s="25" t="s">
        <v>44</v>
      </c>
      <c r="U12" s="25"/>
      <c r="V12" s="33"/>
      <c r="W12" s="34"/>
      <c r="X12" s="35"/>
      <c r="Y12" s="244"/>
      <c r="Z12" s="204"/>
      <c r="AA12" s="204"/>
      <c r="AB12" s="204"/>
      <c r="AC12" s="226"/>
      <c r="AD12" s="2"/>
      <c r="AE12" s="2"/>
    </row>
    <row r="13" spans="1:31" ht="12.75" customHeight="1">
      <c r="A13" s="27">
        <v>5</v>
      </c>
      <c r="B13" s="28">
        <v>44606</v>
      </c>
      <c r="C13" s="28">
        <v>44613</v>
      </c>
      <c r="D13" s="27"/>
      <c r="E13" s="27"/>
      <c r="F13" s="19"/>
      <c r="G13" s="29"/>
      <c r="H13" s="17">
        <f t="shared" si="0"/>
        <v>0</v>
      </c>
      <c r="I13" s="17">
        <f t="shared" si="1"/>
        <v>0</v>
      </c>
      <c r="J13" s="17">
        <f t="shared" si="2"/>
        <v>0</v>
      </c>
      <c r="K13" s="2"/>
      <c r="L13" s="27">
        <v>5</v>
      </c>
      <c r="M13" s="28">
        <v>44678</v>
      </c>
      <c r="N13" s="18">
        <v>44692</v>
      </c>
      <c r="O13" s="17">
        <f t="shared" si="3"/>
        <v>0</v>
      </c>
      <c r="P13" s="17">
        <f t="shared" si="4"/>
        <v>0</v>
      </c>
      <c r="Q13" s="17">
        <f t="shared" si="5"/>
        <v>14</v>
      </c>
      <c r="R13" s="2"/>
      <c r="S13" s="22" t="s">
        <v>45</v>
      </c>
      <c r="T13" s="25" t="s">
        <v>46</v>
      </c>
      <c r="U13" s="25"/>
      <c r="V13" s="33"/>
      <c r="W13" s="34"/>
      <c r="X13" s="35"/>
      <c r="Y13" s="244"/>
      <c r="Z13" s="204"/>
      <c r="AA13" s="204"/>
      <c r="AB13" s="204"/>
      <c r="AC13" s="226"/>
      <c r="AD13" s="2"/>
      <c r="AE13" s="2"/>
    </row>
    <row r="14" spans="1:31" ht="12.75" customHeight="1">
      <c r="A14" s="27">
        <v>6</v>
      </c>
      <c r="B14" s="28">
        <v>44622</v>
      </c>
      <c r="C14" s="28">
        <v>44631</v>
      </c>
      <c r="D14" s="27"/>
      <c r="E14" s="27"/>
      <c r="F14" s="19"/>
      <c r="G14" s="29"/>
      <c r="H14" s="17">
        <f t="shared" si="0"/>
        <v>0</v>
      </c>
      <c r="I14" s="17">
        <f t="shared" si="1"/>
        <v>0</v>
      </c>
      <c r="J14" s="17">
        <f t="shared" si="2"/>
        <v>0</v>
      </c>
      <c r="K14" s="2"/>
      <c r="L14" s="27">
        <v>6</v>
      </c>
      <c r="M14" s="28">
        <v>44743</v>
      </c>
      <c r="N14" s="18">
        <v>44815</v>
      </c>
      <c r="O14" s="17">
        <f t="shared" si="3"/>
        <v>0</v>
      </c>
      <c r="P14" s="17">
        <f t="shared" si="4"/>
        <v>2</v>
      </c>
      <c r="Q14" s="17">
        <f t="shared" si="5"/>
        <v>10</v>
      </c>
      <c r="R14" s="2"/>
      <c r="S14" s="36" t="s">
        <v>47</v>
      </c>
      <c r="T14" s="37" t="s">
        <v>48</v>
      </c>
      <c r="U14" s="37"/>
      <c r="V14" s="38"/>
      <c r="W14" s="39"/>
      <c r="X14" s="35"/>
      <c r="Y14" s="245"/>
      <c r="Z14" s="217"/>
      <c r="AA14" s="217"/>
      <c r="AB14" s="217"/>
      <c r="AC14" s="228"/>
      <c r="AD14" s="2"/>
      <c r="AE14" s="2"/>
    </row>
    <row r="15" spans="1:31" ht="15" customHeight="1">
      <c r="A15" s="27">
        <v>7</v>
      </c>
      <c r="B15" s="28">
        <v>44662</v>
      </c>
      <c r="C15" s="28">
        <v>44673</v>
      </c>
      <c r="D15" s="27"/>
      <c r="E15" s="27"/>
      <c r="F15" s="19"/>
      <c r="G15" s="29"/>
      <c r="H15" s="17">
        <f t="shared" si="0"/>
        <v>0</v>
      </c>
      <c r="I15" s="17">
        <f t="shared" si="1"/>
        <v>0</v>
      </c>
      <c r="J15" s="17">
        <f t="shared" si="2"/>
        <v>0</v>
      </c>
      <c r="K15" s="2"/>
      <c r="L15" s="27">
        <v>7</v>
      </c>
      <c r="M15" s="28">
        <v>44824</v>
      </c>
      <c r="N15" s="18">
        <v>44880</v>
      </c>
      <c r="O15" s="17">
        <f t="shared" si="3"/>
        <v>0</v>
      </c>
      <c r="P15" s="17">
        <f t="shared" si="4"/>
        <v>1</v>
      </c>
      <c r="Q15" s="17">
        <f t="shared" si="5"/>
        <v>26</v>
      </c>
      <c r="R15" s="2"/>
      <c r="S15" s="233" t="s">
        <v>49</v>
      </c>
      <c r="T15" s="234"/>
      <c r="U15" s="234"/>
      <c r="V15" s="234"/>
      <c r="W15" s="247"/>
      <c r="X15" s="234"/>
      <c r="Y15" s="234"/>
      <c r="Z15" s="234"/>
      <c r="AA15" s="234"/>
      <c r="AB15" s="234"/>
      <c r="AC15" s="242"/>
      <c r="AD15" s="2"/>
      <c r="AE15" s="2"/>
    </row>
    <row r="16" spans="1:31" ht="12.75" customHeight="1">
      <c r="A16" s="27">
        <v>8</v>
      </c>
      <c r="B16" s="28">
        <v>44693</v>
      </c>
      <c r="C16" s="28">
        <v>44742</v>
      </c>
      <c r="D16" s="27"/>
      <c r="E16" s="27"/>
      <c r="F16" s="19"/>
      <c r="G16" s="29"/>
      <c r="H16" s="17">
        <f t="shared" si="0"/>
        <v>0</v>
      </c>
      <c r="I16" s="17">
        <f t="shared" si="1"/>
        <v>0</v>
      </c>
      <c r="J16" s="17">
        <f t="shared" si="2"/>
        <v>0</v>
      </c>
      <c r="K16" s="2"/>
      <c r="L16" s="27">
        <v>8</v>
      </c>
      <c r="M16" s="28">
        <v>44894</v>
      </c>
      <c r="N16" s="18">
        <v>44913</v>
      </c>
      <c r="O16" s="17">
        <f t="shared" si="3"/>
        <v>0</v>
      </c>
      <c r="P16" s="17">
        <f t="shared" si="4"/>
        <v>0</v>
      </c>
      <c r="Q16" s="17">
        <f t="shared" si="5"/>
        <v>19</v>
      </c>
      <c r="R16" s="2"/>
      <c r="S16" s="225"/>
      <c r="T16" s="204"/>
      <c r="U16" s="204"/>
      <c r="V16" s="204"/>
      <c r="W16" s="204"/>
      <c r="X16" s="204"/>
      <c r="Y16" s="204"/>
      <c r="Z16" s="204"/>
      <c r="AA16" s="204"/>
      <c r="AB16" s="204"/>
      <c r="AC16" s="226"/>
      <c r="AD16" s="2"/>
      <c r="AE16" s="2"/>
    </row>
    <row r="17" spans="1:31" ht="15" customHeight="1">
      <c r="A17" s="27">
        <v>9</v>
      </c>
      <c r="B17" s="28">
        <v>44816</v>
      </c>
      <c r="C17" s="28">
        <v>44820</v>
      </c>
      <c r="D17" s="27"/>
      <c r="E17" s="27"/>
      <c r="F17" s="19"/>
      <c r="G17" s="29"/>
      <c r="H17" s="17">
        <f t="shared" si="0"/>
        <v>0</v>
      </c>
      <c r="I17" s="17">
        <f t="shared" si="1"/>
        <v>0</v>
      </c>
      <c r="J17" s="17">
        <f t="shared" si="2"/>
        <v>0</v>
      </c>
      <c r="K17" s="2"/>
      <c r="L17" s="27">
        <v>9</v>
      </c>
      <c r="M17" s="18">
        <v>44944</v>
      </c>
      <c r="N17" s="18">
        <v>44948</v>
      </c>
      <c r="O17" s="17">
        <f t="shared" si="3"/>
        <v>0</v>
      </c>
      <c r="P17" s="17">
        <f t="shared" si="4"/>
        <v>0</v>
      </c>
      <c r="Q17" s="17">
        <f t="shared" si="5"/>
        <v>4</v>
      </c>
      <c r="R17" s="2"/>
      <c r="S17" s="225"/>
      <c r="T17" s="204"/>
      <c r="U17" s="204"/>
      <c r="V17" s="204"/>
      <c r="W17" s="204"/>
      <c r="X17" s="204"/>
      <c r="Y17" s="204"/>
      <c r="Z17" s="204"/>
      <c r="AA17" s="204"/>
      <c r="AB17" s="204"/>
      <c r="AC17" s="226"/>
      <c r="AD17" s="2"/>
      <c r="AE17" s="2"/>
    </row>
    <row r="18" spans="1:31" ht="15.75" customHeight="1">
      <c r="A18" s="27">
        <v>10</v>
      </c>
      <c r="B18" s="28">
        <v>44881</v>
      </c>
      <c r="C18" s="28">
        <v>44889</v>
      </c>
      <c r="D18" s="27"/>
      <c r="E18" s="27"/>
      <c r="F18" s="19"/>
      <c r="G18" s="29"/>
      <c r="H18" s="17">
        <f t="shared" si="0"/>
        <v>0</v>
      </c>
      <c r="I18" s="17">
        <f t="shared" si="1"/>
        <v>0</v>
      </c>
      <c r="J18" s="17">
        <f t="shared" si="2"/>
        <v>0</v>
      </c>
      <c r="K18" s="2"/>
      <c r="L18" s="27">
        <v>10</v>
      </c>
      <c r="M18" s="28">
        <v>44977</v>
      </c>
      <c r="N18" s="18">
        <v>44990</v>
      </c>
      <c r="O18" s="17">
        <f t="shared" si="3"/>
        <v>0</v>
      </c>
      <c r="P18" s="17">
        <f t="shared" si="4"/>
        <v>0</v>
      </c>
      <c r="Q18" s="17">
        <f t="shared" si="5"/>
        <v>13</v>
      </c>
      <c r="R18" s="2"/>
      <c r="S18" s="250" t="s">
        <v>50</v>
      </c>
      <c r="T18" s="192"/>
      <c r="U18" s="192"/>
      <c r="V18" s="192"/>
      <c r="W18" s="192"/>
      <c r="X18" s="192"/>
      <c r="Y18" s="192"/>
      <c r="Z18" s="192"/>
      <c r="AA18" s="192"/>
      <c r="AB18" s="251"/>
      <c r="AC18" s="41" t="s">
        <v>51</v>
      </c>
      <c r="AD18" s="2"/>
      <c r="AE18" s="2"/>
    </row>
    <row r="19" spans="1:31" ht="15" customHeight="1">
      <c r="A19" s="27">
        <v>11</v>
      </c>
      <c r="B19" s="28">
        <v>44914</v>
      </c>
      <c r="C19" s="28">
        <v>44939</v>
      </c>
      <c r="D19" s="27"/>
      <c r="E19" s="27"/>
      <c r="F19" s="19"/>
      <c r="G19" s="29"/>
      <c r="H19" s="17">
        <f t="shared" si="0"/>
        <v>0</v>
      </c>
      <c r="I19" s="17">
        <f t="shared" si="1"/>
        <v>0</v>
      </c>
      <c r="J19" s="17">
        <f t="shared" si="2"/>
        <v>0</v>
      </c>
      <c r="K19" s="2"/>
      <c r="L19" s="27">
        <v>11</v>
      </c>
      <c r="M19" s="28">
        <v>45086</v>
      </c>
      <c r="N19" s="18">
        <v>45299</v>
      </c>
      <c r="O19" s="17">
        <f t="shared" si="3"/>
        <v>0</v>
      </c>
      <c r="P19" s="17">
        <f t="shared" si="4"/>
        <v>6</v>
      </c>
      <c r="Q19" s="17">
        <f t="shared" si="5"/>
        <v>30</v>
      </c>
      <c r="R19" s="2"/>
      <c r="S19" s="40" t="s">
        <v>52</v>
      </c>
      <c r="T19" s="42" t="s">
        <v>53</v>
      </c>
      <c r="U19" s="43"/>
      <c r="V19" s="44" t="s">
        <v>54</v>
      </c>
      <c r="W19" s="44"/>
      <c r="X19" s="44"/>
      <c r="Y19" s="44"/>
      <c r="Z19" s="44"/>
      <c r="AA19" s="44"/>
      <c r="AB19" s="44"/>
      <c r="AC19" s="249">
        <f>IF(W21="x",4.5,IF(W22="x",4,IF(W23="x",3.5,IF(W24="x",3,IF(AB21="x",2,IF(AB22="x",1.5,IF(AB23="x",1,IF(AB24="x",0.5,0))))))))</f>
        <v>4</v>
      </c>
      <c r="AD19" s="2"/>
      <c r="AE19" s="2"/>
    </row>
    <row r="20" spans="1:31" ht="15.75" customHeight="1">
      <c r="A20" s="27">
        <v>12</v>
      </c>
      <c r="B20" s="28">
        <v>44949</v>
      </c>
      <c r="C20" s="28">
        <v>44974</v>
      </c>
      <c r="D20" s="27"/>
      <c r="E20" s="27"/>
      <c r="F20" s="19"/>
      <c r="G20" s="29"/>
      <c r="H20" s="17">
        <f t="shared" si="0"/>
        <v>0</v>
      </c>
      <c r="I20" s="17">
        <f t="shared" si="1"/>
        <v>0</v>
      </c>
      <c r="J20" s="17">
        <f t="shared" si="2"/>
        <v>0</v>
      </c>
      <c r="K20" s="2"/>
      <c r="L20" s="27">
        <v>12</v>
      </c>
      <c r="M20" s="28">
        <v>45562</v>
      </c>
      <c r="N20" s="18">
        <v>45565</v>
      </c>
      <c r="O20" s="17">
        <f t="shared" si="3"/>
        <v>0</v>
      </c>
      <c r="P20" s="17">
        <f t="shared" si="4"/>
        <v>0</v>
      </c>
      <c r="Q20" s="17">
        <f t="shared" si="5"/>
        <v>3</v>
      </c>
      <c r="R20" s="2"/>
      <c r="S20" s="22"/>
      <c r="T20" s="25"/>
      <c r="U20" s="25"/>
      <c r="V20" s="25" t="s">
        <v>55</v>
      </c>
      <c r="W20" s="25"/>
      <c r="X20" s="46"/>
      <c r="Y20" s="25"/>
      <c r="Z20" s="25"/>
      <c r="AA20" s="25" t="s">
        <v>55</v>
      </c>
      <c r="AB20" s="25"/>
      <c r="AC20" s="190"/>
      <c r="AD20" s="2"/>
      <c r="AE20" s="2"/>
    </row>
    <row r="21" spans="1:31" ht="15" customHeight="1">
      <c r="A21" s="27">
        <v>13</v>
      </c>
      <c r="B21" s="18">
        <v>44991</v>
      </c>
      <c r="C21" s="18">
        <v>45083</v>
      </c>
      <c r="D21" s="27"/>
      <c r="E21" s="27"/>
      <c r="F21" s="19"/>
      <c r="G21" s="29"/>
      <c r="H21" s="17">
        <f t="shared" si="0"/>
        <v>0</v>
      </c>
      <c r="I21" s="17">
        <f t="shared" si="1"/>
        <v>0</v>
      </c>
      <c r="J21" s="17">
        <f t="shared" si="2"/>
        <v>0</v>
      </c>
      <c r="K21" s="2"/>
      <c r="L21" s="27">
        <v>13</v>
      </c>
      <c r="M21" s="28">
        <v>45586</v>
      </c>
      <c r="N21" s="18">
        <v>45596</v>
      </c>
      <c r="O21" s="17">
        <f t="shared" si="3"/>
        <v>0</v>
      </c>
      <c r="P21" s="17">
        <f t="shared" si="4"/>
        <v>0</v>
      </c>
      <c r="Q21" s="17">
        <f t="shared" si="5"/>
        <v>10</v>
      </c>
      <c r="R21" s="2"/>
      <c r="S21" s="22" t="s">
        <v>56</v>
      </c>
      <c r="T21" s="25" t="s">
        <v>57</v>
      </c>
      <c r="U21" s="25"/>
      <c r="V21" s="33" t="s">
        <v>58</v>
      </c>
      <c r="W21" s="47"/>
      <c r="X21" s="48" t="s">
        <v>59</v>
      </c>
      <c r="Y21" s="25" t="s">
        <v>60</v>
      </c>
      <c r="Z21" s="25"/>
      <c r="AA21" s="33">
        <v>2</v>
      </c>
      <c r="AB21" s="49"/>
      <c r="AC21" s="190"/>
      <c r="AD21" s="2"/>
      <c r="AE21" s="2"/>
    </row>
    <row r="22" spans="1:31" ht="15" customHeight="1">
      <c r="A22" s="27">
        <v>14</v>
      </c>
      <c r="B22" s="28">
        <v>45536</v>
      </c>
      <c r="C22" s="28">
        <v>45546</v>
      </c>
      <c r="D22" s="27"/>
      <c r="E22" s="27"/>
      <c r="F22" s="19"/>
      <c r="G22" s="29"/>
      <c r="H22" s="17">
        <f t="shared" si="0"/>
        <v>0</v>
      </c>
      <c r="I22" s="17">
        <f t="shared" si="1"/>
        <v>0</v>
      </c>
      <c r="J22" s="17">
        <f t="shared" si="2"/>
        <v>0</v>
      </c>
      <c r="K22" s="2"/>
      <c r="L22" s="27">
        <v>14</v>
      </c>
      <c r="M22" s="28">
        <v>45610</v>
      </c>
      <c r="N22" s="18">
        <v>45613</v>
      </c>
      <c r="O22" s="17">
        <f t="shared" si="3"/>
        <v>0</v>
      </c>
      <c r="P22" s="17">
        <f t="shared" si="4"/>
        <v>0</v>
      </c>
      <c r="Q22" s="17">
        <f t="shared" si="5"/>
        <v>3</v>
      </c>
      <c r="R22" s="2"/>
      <c r="S22" s="22" t="s">
        <v>61</v>
      </c>
      <c r="T22" s="25" t="s">
        <v>62</v>
      </c>
      <c r="U22" s="25"/>
      <c r="V22" s="33">
        <v>4</v>
      </c>
      <c r="W22" s="47" t="s">
        <v>21</v>
      </c>
      <c r="X22" s="48" t="s">
        <v>63</v>
      </c>
      <c r="Y22" s="25" t="s">
        <v>64</v>
      </c>
      <c r="Z22" s="25"/>
      <c r="AA22" s="33" t="s">
        <v>65</v>
      </c>
      <c r="AB22" s="49"/>
      <c r="AC22" s="190"/>
      <c r="AD22" s="2"/>
      <c r="AE22" s="2"/>
    </row>
    <row r="23" spans="1:31" ht="15.75" customHeight="1">
      <c r="A23" s="27">
        <v>15</v>
      </c>
      <c r="B23" s="28">
        <v>45552</v>
      </c>
      <c r="C23" s="28">
        <v>45555</v>
      </c>
      <c r="D23" s="27"/>
      <c r="E23" s="27"/>
      <c r="F23" s="19"/>
      <c r="G23" s="29"/>
      <c r="H23" s="17">
        <f t="shared" si="0"/>
        <v>0</v>
      </c>
      <c r="I23" s="17">
        <f t="shared" si="1"/>
        <v>0</v>
      </c>
      <c r="J23" s="17">
        <f t="shared" si="2"/>
        <v>0</v>
      </c>
      <c r="K23" s="2"/>
      <c r="L23" s="27">
        <v>15</v>
      </c>
      <c r="M23" s="18">
        <v>45671</v>
      </c>
      <c r="N23" s="18">
        <v>45685</v>
      </c>
      <c r="O23" s="17">
        <f t="shared" si="3"/>
        <v>0</v>
      </c>
      <c r="P23" s="17">
        <f t="shared" si="4"/>
        <v>0</v>
      </c>
      <c r="Q23" s="17">
        <f t="shared" si="5"/>
        <v>14</v>
      </c>
      <c r="R23" s="2"/>
      <c r="S23" s="22" t="s">
        <v>66</v>
      </c>
      <c r="T23" s="25" t="s">
        <v>67</v>
      </c>
      <c r="U23" s="25"/>
      <c r="V23" s="33" t="s">
        <v>68</v>
      </c>
      <c r="W23" s="47"/>
      <c r="X23" s="48" t="s">
        <v>69</v>
      </c>
      <c r="Y23" s="25" t="s">
        <v>70</v>
      </c>
      <c r="Z23" s="25"/>
      <c r="AA23" s="33">
        <v>1</v>
      </c>
      <c r="AB23" s="49"/>
      <c r="AC23" s="190"/>
      <c r="AD23" s="2"/>
      <c r="AE23" s="2"/>
    </row>
    <row r="24" spans="1:31" ht="16.5" customHeight="1">
      <c r="A24" s="27">
        <v>16</v>
      </c>
      <c r="B24" s="18">
        <v>45566</v>
      </c>
      <c r="C24" s="18">
        <v>45580</v>
      </c>
      <c r="D24" s="27"/>
      <c r="E24" s="27"/>
      <c r="F24" s="19"/>
      <c r="G24" s="29"/>
      <c r="H24" s="17">
        <f t="shared" si="0"/>
        <v>0</v>
      </c>
      <c r="I24" s="17">
        <f t="shared" si="1"/>
        <v>0</v>
      </c>
      <c r="J24" s="17">
        <f t="shared" si="2"/>
        <v>0</v>
      </c>
      <c r="K24" s="2"/>
      <c r="L24" s="27">
        <v>16</v>
      </c>
      <c r="M24" s="28">
        <v>45848</v>
      </c>
      <c r="N24" s="18">
        <v>45870</v>
      </c>
      <c r="O24" s="17">
        <f t="shared" si="3"/>
        <v>0</v>
      </c>
      <c r="P24" s="17">
        <f t="shared" si="4"/>
        <v>0</v>
      </c>
      <c r="Q24" s="17">
        <f t="shared" si="5"/>
        <v>22</v>
      </c>
      <c r="R24" s="2"/>
      <c r="S24" s="36" t="s">
        <v>71</v>
      </c>
      <c r="T24" s="37" t="s">
        <v>72</v>
      </c>
      <c r="U24" s="37"/>
      <c r="V24" s="38">
        <v>3</v>
      </c>
      <c r="W24" s="47"/>
      <c r="X24" s="50" t="s">
        <v>73</v>
      </c>
      <c r="Y24" s="37" t="s">
        <v>74</v>
      </c>
      <c r="Z24" s="37"/>
      <c r="AA24" s="38" t="s">
        <v>75</v>
      </c>
      <c r="AB24" s="49"/>
      <c r="AC24" s="231"/>
      <c r="AD24" s="2"/>
      <c r="AE24" s="2"/>
    </row>
    <row r="25" spans="1:31" ht="15.75" customHeight="1">
      <c r="A25" s="27">
        <v>17</v>
      </c>
      <c r="B25" s="18">
        <v>45597</v>
      </c>
      <c r="C25" s="18">
        <v>45604</v>
      </c>
      <c r="D25" s="27"/>
      <c r="E25" s="27"/>
      <c r="F25" s="19"/>
      <c r="G25" s="29"/>
      <c r="H25" s="17">
        <f t="shared" si="0"/>
        <v>0</v>
      </c>
      <c r="I25" s="17">
        <f t="shared" si="1"/>
        <v>0</v>
      </c>
      <c r="J25" s="17">
        <f t="shared" si="2"/>
        <v>0</v>
      </c>
      <c r="K25" s="2"/>
      <c r="L25" s="27">
        <v>17</v>
      </c>
      <c r="M25" s="51"/>
      <c r="N25" s="52"/>
      <c r="O25" s="17" t="b">
        <f t="shared" si="3"/>
        <v>0</v>
      </c>
      <c r="P25" s="17" t="b">
        <f t="shared" si="4"/>
        <v>0</v>
      </c>
      <c r="Q25" s="17" t="b">
        <f t="shared" si="5"/>
        <v>0</v>
      </c>
      <c r="R25" s="2"/>
      <c r="S25" s="53" t="s">
        <v>76</v>
      </c>
      <c r="T25" s="39" t="s">
        <v>77</v>
      </c>
      <c r="U25" s="39"/>
      <c r="V25" s="252" t="s">
        <v>78</v>
      </c>
      <c r="W25" s="217"/>
      <c r="X25" s="217"/>
      <c r="Y25" s="217"/>
      <c r="Z25" s="217"/>
      <c r="AA25" s="228"/>
      <c r="AB25" s="54" t="s">
        <v>79</v>
      </c>
      <c r="AC25" s="45">
        <f>IF(AB25="ima",2,0)</f>
        <v>2</v>
      </c>
      <c r="AD25" s="2"/>
      <c r="AE25" s="2"/>
    </row>
    <row r="26" spans="1:31" ht="15" customHeight="1">
      <c r="A26" s="27">
        <v>18</v>
      </c>
      <c r="B26" s="28">
        <v>45614</v>
      </c>
      <c r="C26" s="28">
        <v>45667</v>
      </c>
      <c r="D26" s="27"/>
      <c r="E26" s="27"/>
      <c r="F26" s="19"/>
      <c r="G26" s="55" t="s">
        <v>21</v>
      </c>
      <c r="H26" s="17">
        <f t="shared" si="0"/>
        <v>0</v>
      </c>
      <c r="I26" s="17">
        <f t="shared" si="1"/>
        <v>0</v>
      </c>
      <c r="J26" s="56">
        <f t="shared" si="2"/>
        <v>0</v>
      </c>
      <c r="K26" s="2"/>
      <c r="L26" s="27">
        <v>18</v>
      </c>
      <c r="M26" s="51"/>
      <c r="N26" s="52"/>
      <c r="O26" s="17" t="b">
        <f t="shared" si="3"/>
        <v>0</v>
      </c>
      <c r="P26" s="17" t="b">
        <f t="shared" si="4"/>
        <v>0</v>
      </c>
      <c r="Q26" s="17" t="b">
        <f t="shared" si="5"/>
        <v>0</v>
      </c>
      <c r="R26" s="2"/>
      <c r="S26" s="57" t="s">
        <v>80</v>
      </c>
      <c r="T26" s="58" t="s">
        <v>81</v>
      </c>
      <c r="U26" s="58"/>
      <c r="V26" s="59"/>
      <c r="W26" s="44"/>
      <c r="X26" s="44"/>
      <c r="Y26" s="60"/>
      <c r="Z26" s="44"/>
      <c r="AA26" s="44"/>
      <c r="AB26" s="61"/>
      <c r="AC26" s="230" t="e">
        <f>AA28+AA30+AA32+AA34+AA35</f>
        <v>#VALUE!</v>
      </c>
      <c r="AD26" s="2"/>
      <c r="AE26" s="2"/>
    </row>
    <row r="27" spans="1:31" ht="12.75" customHeight="1">
      <c r="A27" s="27">
        <v>19</v>
      </c>
      <c r="B27" s="18">
        <v>45684</v>
      </c>
      <c r="C27" s="18">
        <v>45845</v>
      </c>
      <c r="D27" s="27"/>
      <c r="E27" s="27"/>
      <c r="F27" s="19"/>
      <c r="G27" s="55" t="s">
        <v>21</v>
      </c>
      <c r="H27" s="17">
        <f t="shared" si="0"/>
        <v>0</v>
      </c>
      <c r="I27" s="17">
        <f t="shared" si="1"/>
        <v>0</v>
      </c>
      <c r="J27" s="56">
        <f t="shared" si="2"/>
        <v>0</v>
      </c>
      <c r="K27" s="2"/>
      <c r="L27" s="27">
        <v>19</v>
      </c>
      <c r="M27" s="51"/>
      <c r="N27" s="52"/>
      <c r="O27" s="17" t="b">
        <f t="shared" si="3"/>
        <v>0</v>
      </c>
      <c r="P27" s="17" t="b">
        <f t="shared" si="4"/>
        <v>0</v>
      </c>
      <c r="Q27" s="17" t="b">
        <f t="shared" si="5"/>
        <v>0</v>
      </c>
      <c r="R27" s="2"/>
      <c r="S27" s="22" t="s">
        <v>40</v>
      </c>
      <c r="T27" s="25" t="s">
        <v>82</v>
      </c>
      <c r="U27" s="25"/>
      <c r="V27" s="33"/>
      <c r="W27" s="25"/>
      <c r="X27" s="25"/>
      <c r="Y27" s="46"/>
      <c r="Z27" s="25"/>
      <c r="AA27" s="25"/>
      <c r="AB27" s="62"/>
      <c r="AC27" s="190"/>
      <c r="AD27" s="2"/>
      <c r="AE27" s="2"/>
    </row>
    <row r="28" spans="1:31" ht="15" customHeight="1">
      <c r="A28" s="27">
        <v>20</v>
      </c>
      <c r="B28" s="63"/>
      <c r="C28" s="63"/>
      <c r="D28" s="27" t="b">
        <f t="shared" ref="D28:D37" si="6">IF(AND($B28&lt;&gt;" ",$C28&lt;&gt;" "),IF($C28&gt;$B28,DATEDIF($B28,$C28,"y"))," ")</f>
        <v>0</v>
      </c>
      <c r="E28" s="27" t="b">
        <f t="shared" ref="E28:E37" si="7">IF(AND($B28&lt;&gt;" ",$C28&lt;&gt;" "),IF($C28&gt;$B28,DATEDIF($B28,$C28,"ym"))," ")</f>
        <v>0</v>
      </c>
      <c r="F28" s="19" t="b">
        <f t="shared" ref="F28:F37" si="8">IF(AND($B28&lt;&gt;" ",$C28&lt;&gt;" "),IF($C28&gt;$B28,DATEDIF($B28,$C28,"md"))," ")</f>
        <v>0</v>
      </c>
      <c r="G28" s="29"/>
      <c r="H28" s="17">
        <f t="shared" si="0"/>
        <v>0</v>
      </c>
      <c r="I28" s="17">
        <f t="shared" si="1"/>
        <v>0</v>
      </c>
      <c r="J28" s="17">
        <f t="shared" si="2"/>
        <v>0</v>
      </c>
      <c r="K28" s="2"/>
      <c r="L28" s="27">
        <v>20</v>
      </c>
      <c r="M28" s="51"/>
      <c r="N28" s="52"/>
      <c r="O28" s="17" t="b">
        <f t="shared" si="3"/>
        <v>0</v>
      </c>
      <c r="P28" s="17" t="b">
        <f t="shared" si="4"/>
        <v>0</v>
      </c>
      <c r="Q28" s="17" t="b">
        <f t="shared" si="5"/>
        <v>0</v>
      </c>
      <c r="R28" s="2"/>
      <c r="S28" s="64"/>
      <c r="T28" s="25" t="s">
        <v>83</v>
      </c>
      <c r="U28" s="25"/>
      <c r="V28" s="34">
        <v>0.15</v>
      </c>
      <c r="W28" s="33" t="s">
        <v>84</v>
      </c>
      <c r="X28" s="65" t="e">
        <f>D39</f>
        <v>#VALUE!</v>
      </c>
      <c r="Y28" s="33" t="s">
        <v>85</v>
      </c>
      <c r="Z28" s="33" t="s">
        <v>86</v>
      </c>
      <c r="AA28" s="66" t="e">
        <f>V28*X28</f>
        <v>#VALUE!</v>
      </c>
      <c r="AB28" s="67" t="s">
        <v>55</v>
      </c>
      <c r="AC28" s="190"/>
      <c r="AD28" s="2"/>
      <c r="AE28" s="25"/>
    </row>
    <row r="29" spans="1:31" ht="12.75" customHeight="1">
      <c r="A29" s="27">
        <v>21</v>
      </c>
      <c r="B29" s="52" t="s">
        <v>226</v>
      </c>
      <c r="C29" s="52" t="s">
        <v>227</v>
      </c>
      <c r="D29" s="27" t="e">
        <f t="shared" si="6"/>
        <v>#VALUE!</v>
      </c>
      <c r="E29" s="27" t="e">
        <f t="shared" si="7"/>
        <v>#VALUE!</v>
      </c>
      <c r="F29" s="19" t="e">
        <f t="shared" si="8"/>
        <v>#VALUE!</v>
      </c>
      <c r="G29" s="29"/>
      <c r="H29" s="17">
        <f t="shared" si="0"/>
        <v>0</v>
      </c>
      <c r="I29" s="17">
        <f t="shared" si="1"/>
        <v>0</v>
      </c>
      <c r="J29" s="17">
        <f t="shared" si="2"/>
        <v>0</v>
      </c>
      <c r="K29" s="2"/>
      <c r="L29" s="253" t="s">
        <v>87</v>
      </c>
      <c r="M29" s="217"/>
      <c r="N29" s="228"/>
      <c r="O29" s="68">
        <f>SUM(O9:O28)+TRUNC((SUM(P9:P28)+(SUM(Q9:Q28)/30))/12)</f>
        <v>1</v>
      </c>
      <c r="P29" s="68">
        <f>MOD(SUM(P9:P28)+TRUNC(SUM(Q9:Q28)/30),12)</f>
        <v>5</v>
      </c>
      <c r="Q29" s="68">
        <f>MOD(SUM(Q9:Q28),30)</f>
        <v>10</v>
      </c>
      <c r="R29" s="2"/>
      <c r="S29" s="22" t="s">
        <v>42</v>
      </c>
      <c r="T29" s="25" t="s">
        <v>88</v>
      </c>
      <c r="U29" s="25"/>
      <c r="V29" s="25"/>
      <c r="W29" s="25"/>
      <c r="X29" s="25"/>
      <c r="Y29" s="25"/>
      <c r="Z29" s="25"/>
      <c r="AA29" s="25"/>
      <c r="AB29" s="62"/>
      <c r="AC29" s="190"/>
      <c r="AD29" s="2"/>
      <c r="AE29" s="2"/>
    </row>
    <row r="30" spans="1:31" ht="15" customHeight="1">
      <c r="A30" s="27">
        <v>22</v>
      </c>
      <c r="B30" s="63"/>
      <c r="C30" s="63"/>
      <c r="D30" s="27" t="b">
        <f t="shared" si="6"/>
        <v>0</v>
      </c>
      <c r="E30" s="27" t="b">
        <f t="shared" si="7"/>
        <v>0</v>
      </c>
      <c r="F30" s="19" t="b">
        <f t="shared" si="8"/>
        <v>0</v>
      </c>
      <c r="G30" s="29"/>
      <c r="H30" s="17">
        <f t="shared" si="0"/>
        <v>0</v>
      </c>
      <c r="I30" s="17">
        <f t="shared" si="1"/>
        <v>0</v>
      </c>
      <c r="J30" s="17">
        <f t="shared" si="2"/>
        <v>0</v>
      </c>
      <c r="K30" s="2"/>
      <c r="L30" s="227" t="s">
        <v>89</v>
      </c>
      <c r="M30" s="217"/>
      <c r="N30" s="228"/>
      <c r="O30" s="254">
        <f>TRUNC(O29*12+P29+Q29/30)</f>
        <v>17</v>
      </c>
      <c r="P30" s="192"/>
      <c r="Q30" s="193"/>
      <c r="R30" s="2"/>
      <c r="S30" s="22"/>
      <c r="T30" s="25"/>
      <c r="U30" s="25"/>
      <c r="V30" s="34">
        <v>0.15</v>
      </c>
      <c r="W30" s="33" t="s">
        <v>84</v>
      </c>
      <c r="X30" s="34" t="e">
        <f>D50</f>
        <v>#VALUE!</v>
      </c>
      <c r="Y30" s="33" t="s">
        <v>85</v>
      </c>
      <c r="Z30" s="33" t="s">
        <v>86</v>
      </c>
      <c r="AA30" s="66" t="e">
        <f>V30*X30</f>
        <v>#VALUE!</v>
      </c>
      <c r="AB30" s="67" t="s">
        <v>55</v>
      </c>
      <c r="AC30" s="190"/>
      <c r="AD30" s="2"/>
      <c r="AE30" s="2"/>
    </row>
    <row r="31" spans="1:31" ht="15" customHeight="1">
      <c r="A31" s="27">
        <v>23</v>
      </c>
      <c r="B31" s="63"/>
      <c r="C31" s="63"/>
      <c r="D31" s="27" t="b">
        <f t="shared" si="6"/>
        <v>0</v>
      </c>
      <c r="E31" s="27" t="b">
        <f t="shared" si="7"/>
        <v>0</v>
      </c>
      <c r="F31" s="19" t="b">
        <f t="shared" si="8"/>
        <v>0</v>
      </c>
      <c r="G31" s="29"/>
      <c r="H31" s="17">
        <f t="shared" si="0"/>
        <v>0</v>
      </c>
      <c r="I31" s="17">
        <f t="shared" si="1"/>
        <v>0</v>
      </c>
      <c r="J31" s="17">
        <f t="shared" si="2"/>
        <v>0</v>
      </c>
      <c r="K31" s="2"/>
      <c r="L31" s="260" t="s">
        <v>90</v>
      </c>
      <c r="M31" s="255" t="s">
        <v>91</v>
      </c>
      <c r="N31" s="234"/>
      <c r="O31" s="234"/>
      <c r="P31" s="234"/>
      <c r="Q31" s="242"/>
      <c r="R31" s="2"/>
      <c r="S31" s="22" t="s">
        <v>36</v>
      </c>
      <c r="T31" s="25" t="s">
        <v>92</v>
      </c>
      <c r="U31" s="25"/>
      <c r="V31" s="25"/>
      <c r="W31" s="25"/>
      <c r="X31" s="25"/>
      <c r="Y31" s="25"/>
      <c r="Z31" s="25"/>
      <c r="AA31" s="25"/>
      <c r="AB31" s="62"/>
      <c r="AC31" s="190"/>
      <c r="AD31" s="2"/>
      <c r="AE31" s="2"/>
    </row>
    <row r="32" spans="1:31" ht="12.75" customHeight="1">
      <c r="A32" s="27">
        <v>24</v>
      </c>
      <c r="B32" s="63"/>
      <c r="C32" s="63"/>
      <c r="D32" s="27" t="b">
        <f t="shared" si="6"/>
        <v>0</v>
      </c>
      <c r="E32" s="27" t="b">
        <f t="shared" si="7"/>
        <v>0</v>
      </c>
      <c r="F32" s="19" t="b">
        <f t="shared" si="8"/>
        <v>0</v>
      </c>
      <c r="G32" s="29"/>
      <c r="H32" s="17">
        <f t="shared" si="0"/>
        <v>0</v>
      </c>
      <c r="I32" s="17">
        <f t="shared" si="1"/>
        <v>0</v>
      </c>
      <c r="J32" s="17">
        <f t="shared" si="2"/>
        <v>0</v>
      </c>
      <c r="K32" s="2"/>
      <c r="L32" s="261"/>
      <c r="M32" s="256"/>
      <c r="N32" s="217"/>
      <c r="O32" s="217"/>
      <c r="P32" s="217"/>
      <c r="Q32" s="228"/>
      <c r="R32" s="2" t="s">
        <v>93</v>
      </c>
      <c r="S32" s="64"/>
      <c r="T32" s="37" t="s">
        <v>94</v>
      </c>
      <c r="U32" s="25"/>
      <c r="V32" s="34">
        <v>0.15</v>
      </c>
      <c r="W32" s="33" t="s">
        <v>84</v>
      </c>
      <c r="X32" s="65">
        <f>O52</f>
        <v>0</v>
      </c>
      <c r="Y32" s="33" t="s">
        <v>85</v>
      </c>
      <c r="Z32" s="33" t="s">
        <v>86</v>
      </c>
      <c r="AA32" s="66">
        <f>V32*X32</f>
        <v>0</v>
      </c>
      <c r="AB32" s="67" t="s">
        <v>55</v>
      </c>
      <c r="AC32" s="190"/>
      <c r="AD32" s="2"/>
      <c r="AE32" s="2"/>
    </row>
    <row r="33" spans="1:31" ht="12.75" customHeight="1">
      <c r="A33" s="27">
        <v>25</v>
      </c>
      <c r="B33" s="63"/>
      <c r="C33" s="63"/>
      <c r="D33" s="27" t="b">
        <f t="shared" si="6"/>
        <v>0</v>
      </c>
      <c r="E33" s="27" t="b">
        <f t="shared" si="7"/>
        <v>0</v>
      </c>
      <c r="F33" s="19" t="b">
        <f t="shared" si="8"/>
        <v>0</v>
      </c>
      <c r="G33" s="29"/>
      <c r="H33" s="17">
        <f t="shared" si="0"/>
        <v>0</v>
      </c>
      <c r="I33" s="17">
        <f t="shared" si="1"/>
        <v>0</v>
      </c>
      <c r="J33" s="17">
        <f t="shared" si="2"/>
        <v>0</v>
      </c>
      <c r="K33" s="2"/>
      <c r="L33" s="27">
        <v>1</v>
      </c>
      <c r="M33" s="63"/>
      <c r="N33" s="63"/>
      <c r="O33" s="17" t="b">
        <f t="shared" ref="O33:O40" si="9">IF(AND($M33&lt;&gt;" ",$N33&lt;&gt;" "),IF($N33&gt;$M33,DATEDIF($M33,$N33,"y"))," ")</f>
        <v>0</v>
      </c>
      <c r="P33" s="17" t="b">
        <f t="shared" ref="P33:P40" si="10">IF(AND($M33&lt;&gt;" ",$N33&lt;&gt;" "),IF($N33&gt;$M33,DATEDIF($M33,$N33,"ym"))," ")</f>
        <v>0</v>
      </c>
      <c r="Q33" s="17" t="b">
        <f t="shared" ref="Q33:Q40" si="11">IF(AND($M33&lt;&gt;" ",$N33&lt;&gt;" "),IF($N33&gt;$M33,DATEDIF($M33,$N33,"md"))," ")</f>
        <v>0</v>
      </c>
      <c r="R33" s="2"/>
      <c r="S33" s="69" t="s">
        <v>47</v>
      </c>
      <c r="T33" s="25" t="s">
        <v>95</v>
      </c>
      <c r="U33" s="25"/>
      <c r="V33" s="34"/>
      <c r="W33" s="33"/>
      <c r="X33" s="65"/>
      <c r="Y33" s="33"/>
      <c r="Z33" s="33"/>
      <c r="AA33" s="70"/>
      <c r="AB33" s="67"/>
      <c r="AC33" s="190"/>
      <c r="AD33" s="2"/>
      <c r="AE33" s="2"/>
    </row>
    <row r="34" spans="1:31" ht="12.75" customHeight="1">
      <c r="A34" s="27">
        <v>26</v>
      </c>
      <c r="B34" s="63"/>
      <c r="C34" s="63"/>
      <c r="D34" s="27" t="b">
        <f t="shared" si="6"/>
        <v>0</v>
      </c>
      <c r="E34" s="27" t="b">
        <f t="shared" si="7"/>
        <v>0</v>
      </c>
      <c r="F34" s="19" t="b">
        <f t="shared" si="8"/>
        <v>0</v>
      </c>
      <c r="G34" s="29"/>
      <c r="H34" s="17">
        <f t="shared" si="0"/>
        <v>0</v>
      </c>
      <c r="I34" s="17">
        <f t="shared" si="1"/>
        <v>0</v>
      </c>
      <c r="J34" s="17">
        <f t="shared" si="2"/>
        <v>0</v>
      </c>
      <c r="K34" s="2"/>
      <c r="L34" s="27">
        <v>2</v>
      </c>
      <c r="M34" s="9"/>
      <c r="N34" s="9"/>
      <c r="O34" s="17" t="b">
        <f t="shared" si="9"/>
        <v>0</v>
      </c>
      <c r="P34" s="17" t="b">
        <f t="shared" si="10"/>
        <v>0</v>
      </c>
      <c r="Q34" s="17" t="b">
        <f t="shared" si="11"/>
        <v>0</v>
      </c>
      <c r="R34" s="2"/>
      <c r="S34" s="69"/>
      <c r="T34" s="25"/>
      <c r="U34" s="25"/>
      <c r="V34" s="34">
        <v>0.1</v>
      </c>
      <c r="W34" s="33" t="s">
        <v>84</v>
      </c>
      <c r="X34" s="65">
        <f>O42</f>
        <v>0</v>
      </c>
      <c r="Y34" s="33" t="s">
        <v>85</v>
      </c>
      <c r="Z34" s="33" t="s">
        <v>86</v>
      </c>
      <c r="AA34" s="66">
        <f>V34*X34</f>
        <v>0</v>
      </c>
      <c r="AB34" s="67" t="s">
        <v>55</v>
      </c>
      <c r="AC34" s="190"/>
      <c r="AD34" s="2"/>
      <c r="AE34" s="2"/>
    </row>
    <row r="35" spans="1:31" ht="12.75" customHeight="1">
      <c r="A35" s="27">
        <v>27</v>
      </c>
      <c r="B35" s="63"/>
      <c r="C35" s="63"/>
      <c r="D35" s="27" t="b">
        <f t="shared" si="6"/>
        <v>0</v>
      </c>
      <c r="E35" s="27" t="b">
        <f t="shared" si="7"/>
        <v>0</v>
      </c>
      <c r="F35" s="19" t="b">
        <f t="shared" si="8"/>
        <v>0</v>
      </c>
      <c r="G35" s="29"/>
      <c r="H35" s="17">
        <f t="shared" si="0"/>
        <v>0</v>
      </c>
      <c r="I35" s="17">
        <f t="shared" si="1"/>
        <v>0</v>
      </c>
      <c r="J35" s="17">
        <f t="shared" si="2"/>
        <v>0</v>
      </c>
      <c r="K35" s="2"/>
      <c r="L35" s="27">
        <v>3</v>
      </c>
      <c r="M35" s="63"/>
      <c r="N35" s="9"/>
      <c r="O35" s="17" t="b">
        <f t="shared" si="9"/>
        <v>0</v>
      </c>
      <c r="P35" s="17" t="b">
        <f t="shared" si="10"/>
        <v>0</v>
      </c>
      <c r="Q35" s="17" t="b">
        <f t="shared" si="11"/>
        <v>0</v>
      </c>
      <c r="R35" s="2"/>
      <c r="S35" s="69" t="s">
        <v>96</v>
      </c>
      <c r="T35" s="25" t="s">
        <v>97</v>
      </c>
      <c r="U35" s="25"/>
      <c r="V35" s="34">
        <v>0.1</v>
      </c>
      <c r="W35" s="33" t="s">
        <v>84</v>
      </c>
      <c r="X35" s="65">
        <f>H39</f>
        <v>0</v>
      </c>
      <c r="Y35" s="33" t="s">
        <v>85</v>
      </c>
      <c r="Z35" s="33" t="s">
        <v>86</v>
      </c>
      <c r="AA35" s="66">
        <f>IF(V35*X35&gt;3,3,V35*X35)</f>
        <v>0</v>
      </c>
      <c r="AB35" s="67" t="s">
        <v>55</v>
      </c>
      <c r="AC35" s="231"/>
      <c r="AD35" s="2"/>
      <c r="AE35" s="2"/>
    </row>
    <row r="36" spans="1:31" ht="12.75" customHeight="1">
      <c r="A36" s="27">
        <v>28</v>
      </c>
      <c r="B36" s="63"/>
      <c r="C36" s="63"/>
      <c r="D36" s="27" t="b">
        <f t="shared" si="6"/>
        <v>0</v>
      </c>
      <c r="E36" s="27" t="b">
        <f t="shared" si="7"/>
        <v>0</v>
      </c>
      <c r="F36" s="19" t="b">
        <f t="shared" si="8"/>
        <v>0</v>
      </c>
      <c r="G36" s="29"/>
      <c r="H36" s="17">
        <f t="shared" si="0"/>
        <v>0</v>
      </c>
      <c r="I36" s="17">
        <f t="shared" si="1"/>
        <v>0</v>
      </c>
      <c r="J36" s="17">
        <f t="shared" si="2"/>
        <v>0</v>
      </c>
      <c r="K36" s="2"/>
      <c r="L36" s="27">
        <v>4</v>
      </c>
      <c r="M36" s="63"/>
      <c r="N36" s="63"/>
      <c r="O36" s="17" t="b">
        <f t="shared" si="9"/>
        <v>0</v>
      </c>
      <c r="P36" s="17" t="b">
        <f t="shared" si="10"/>
        <v>0</v>
      </c>
      <c r="Q36" s="17" t="b">
        <f t="shared" si="11"/>
        <v>0</v>
      </c>
      <c r="R36" s="2"/>
      <c r="S36" s="40" t="s">
        <v>45</v>
      </c>
      <c r="T36" s="44" t="s">
        <v>98</v>
      </c>
      <c r="U36" s="44"/>
      <c r="V36" s="71"/>
      <c r="W36" s="59"/>
      <c r="X36" s="72"/>
      <c r="Y36" s="59"/>
      <c r="Z36" s="59"/>
      <c r="AA36" s="73"/>
      <c r="AB36" s="74"/>
      <c r="AC36" s="230">
        <f>AA37</f>
        <v>1.7000000000000002</v>
      </c>
      <c r="AD36" s="2"/>
      <c r="AE36" s="2"/>
    </row>
    <row r="37" spans="1:31" ht="12.75" customHeight="1">
      <c r="A37" s="27">
        <v>29</v>
      </c>
      <c r="B37" s="63"/>
      <c r="C37" s="63"/>
      <c r="D37" s="27" t="b">
        <f t="shared" si="6"/>
        <v>0</v>
      </c>
      <c r="E37" s="27" t="b">
        <f t="shared" si="7"/>
        <v>0</v>
      </c>
      <c r="F37" s="19" t="b">
        <f t="shared" si="8"/>
        <v>0</v>
      </c>
      <c r="G37" s="29"/>
      <c r="H37" s="17">
        <f t="shared" si="0"/>
        <v>0</v>
      </c>
      <c r="I37" s="17">
        <f t="shared" si="1"/>
        <v>0</v>
      </c>
      <c r="J37" s="17">
        <f t="shared" si="2"/>
        <v>0</v>
      </c>
      <c r="K37" s="2"/>
      <c r="L37" s="27">
        <v>5</v>
      </c>
      <c r="M37" s="9"/>
      <c r="N37" s="9"/>
      <c r="O37" s="17" t="b">
        <f t="shared" si="9"/>
        <v>0</v>
      </c>
      <c r="P37" s="17" t="b">
        <f t="shared" si="10"/>
        <v>0</v>
      </c>
      <c r="Q37" s="17" t="b">
        <f t="shared" si="11"/>
        <v>0</v>
      </c>
      <c r="R37" s="2"/>
      <c r="S37" s="36"/>
      <c r="T37" s="2"/>
      <c r="U37" s="37"/>
      <c r="V37" s="39">
        <v>0.1</v>
      </c>
      <c r="W37" s="38" t="s">
        <v>84</v>
      </c>
      <c r="X37" s="75">
        <f>O30</f>
        <v>17</v>
      </c>
      <c r="Y37" s="38" t="s">
        <v>85</v>
      </c>
      <c r="Z37" s="38" t="s">
        <v>86</v>
      </c>
      <c r="AA37" s="76">
        <f>V37*X37</f>
        <v>1.7000000000000002</v>
      </c>
      <c r="AB37" s="77" t="s">
        <v>55</v>
      </c>
      <c r="AC37" s="231"/>
      <c r="AD37" s="2"/>
      <c r="AE37" s="2"/>
    </row>
    <row r="38" spans="1:31" ht="12.75" customHeight="1">
      <c r="A38" s="253" t="s">
        <v>87</v>
      </c>
      <c r="B38" s="217"/>
      <c r="C38" s="228"/>
      <c r="D38" s="68" t="e">
        <f>SUM(D9:D37)+TRUNC((SUM(E9:E37)+(SUM(F9:F37)/30))/12)</f>
        <v>#VALUE!</v>
      </c>
      <c r="E38" s="68" t="e">
        <f>MOD(SUM(E9:E37)+TRUNC(SUM(F9:F37)/30),12)</f>
        <v>#VALUE!</v>
      </c>
      <c r="F38" s="78" t="e">
        <f>MOD(SUM(F9:F37),30)</f>
        <v>#VALUE!</v>
      </c>
      <c r="G38" s="79"/>
      <c r="H38" s="68">
        <f>SUM(H9:H37,H47:H50)+TRUNC((SUM(I9:I37,I47:I50)+(SUM(J9:J37,J47:J50)/30))/12)</f>
        <v>0</v>
      </c>
      <c r="I38" s="68">
        <f>MOD(SUM(I9:I37,I47:I50)+TRUNC(SUM(J9:J37,J47:J50)/30),12)</f>
        <v>0</v>
      </c>
      <c r="J38" s="68">
        <f>MOD(SUM(J9:J37,J47:J50),30)</f>
        <v>0</v>
      </c>
      <c r="K38" s="2"/>
      <c r="L38" s="17">
        <v>6</v>
      </c>
      <c r="M38" s="80"/>
      <c r="N38" s="80"/>
      <c r="O38" s="17" t="b">
        <f t="shared" si="9"/>
        <v>0</v>
      </c>
      <c r="P38" s="17" t="b">
        <f t="shared" si="10"/>
        <v>0</v>
      </c>
      <c r="Q38" s="17" t="b">
        <f t="shared" si="11"/>
        <v>0</v>
      </c>
      <c r="R38" s="2"/>
      <c r="S38" s="257" t="s">
        <v>99</v>
      </c>
      <c r="T38" s="58" t="s">
        <v>100</v>
      </c>
      <c r="U38" s="58"/>
      <c r="V38" s="44"/>
      <c r="W38" s="44"/>
      <c r="X38" s="44"/>
      <c r="Y38" s="44"/>
      <c r="Z38" s="44"/>
      <c r="AA38" s="44"/>
      <c r="AB38" s="61"/>
      <c r="AC38" s="249">
        <f>IF(AB39="ima",3,0)</f>
        <v>0</v>
      </c>
      <c r="AD38" s="2"/>
      <c r="AE38" s="2"/>
    </row>
    <row r="39" spans="1:31" ht="12.75" customHeight="1">
      <c r="A39" s="227" t="s">
        <v>89</v>
      </c>
      <c r="B39" s="217"/>
      <c r="C39" s="228"/>
      <c r="D39" s="254" t="e">
        <f>TRUNC(D38*12+E38+F38/30)</f>
        <v>#VALUE!</v>
      </c>
      <c r="E39" s="192"/>
      <c r="F39" s="193"/>
      <c r="G39" s="79"/>
      <c r="H39" s="254">
        <f>TRUNC(H38*12+I38+J38/30)</f>
        <v>0</v>
      </c>
      <c r="I39" s="192"/>
      <c r="J39" s="193"/>
      <c r="K39" s="2"/>
      <c r="L39" s="17">
        <v>7</v>
      </c>
      <c r="M39" s="80"/>
      <c r="N39" s="80"/>
      <c r="O39" s="17" t="b">
        <f t="shared" si="9"/>
        <v>0</v>
      </c>
      <c r="P39" s="17" t="b">
        <f t="shared" si="10"/>
        <v>0</v>
      </c>
      <c r="Q39" s="17" t="b">
        <f t="shared" si="11"/>
        <v>0</v>
      </c>
      <c r="R39" s="2"/>
      <c r="S39" s="245"/>
      <c r="T39" s="37" t="s">
        <v>101</v>
      </c>
      <c r="U39" s="37"/>
      <c r="V39" s="37"/>
      <c r="W39" s="37"/>
      <c r="X39" s="37"/>
      <c r="Y39" s="37"/>
      <c r="Z39" s="37"/>
      <c r="AA39" s="37"/>
      <c r="AB39" s="81" t="s">
        <v>102</v>
      </c>
      <c r="AC39" s="231"/>
      <c r="AD39" s="2"/>
      <c r="AE39" s="2"/>
    </row>
    <row r="40" spans="1:31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17">
        <v>8</v>
      </c>
      <c r="M40" s="80"/>
      <c r="N40" s="80"/>
      <c r="O40" s="17" t="b">
        <f t="shared" si="9"/>
        <v>0</v>
      </c>
      <c r="P40" s="17" t="b">
        <f t="shared" si="10"/>
        <v>0</v>
      </c>
      <c r="Q40" s="17" t="b">
        <f t="shared" si="11"/>
        <v>0</v>
      </c>
      <c r="R40" s="2"/>
      <c r="S40" s="257" t="s">
        <v>103</v>
      </c>
      <c r="T40" s="58" t="s">
        <v>104</v>
      </c>
      <c r="U40" s="58"/>
      <c r="V40" s="44"/>
      <c r="W40" s="44"/>
      <c r="X40" s="44"/>
      <c r="Y40" s="44"/>
      <c r="Z40" s="44"/>
      <c r="AA40" s="44"/>
      <c r="AB40" s="61"/>
      <c r="AC40" s="249">
        <f>IF(AB41="ima",2,0)</f>
        <v>0</v>
      </c>
      <c r="AD40" s="2"/>
      <c r="AE40" s="2"/>
    </row>
    <row r="41" spans="1:31" ht="15.75" customHeight="1">
      <c r="A41" s="207" t="s">
        <v>105</v>
      </c>
      <c r="B41" s="229" t="s">
        <v>106</v>
      </c>
      <c r="C41" s="181"/>
      <c r="D41" s="181"/>
      <c r="E41" s="181"/>
      <c r="F41" s="182"/>
      <c r="G41" s="82"/>
      <c r="H41" s="82"/>
      <c r="I41" s="82"/>
      <c r="J41" s="82"/>
      <c r="K41" s="82"/>
      <c r="L41" s="253" t="s">
        <v>87</v>
      </c>
      <c r="M41" s="217"/>
      <c r="N41" s="228"/>
      <c r="O41" s="68">
        <f>SUM(O33:O40)+TRUNC((SUM(P33:P40)+(SUM(Q33:Q40)/30))/12)</f>
        <v>0</v>
      </c>
      <c r="P41" s="68">
        <f>MOD(SUM(P33:P40)+TRUNC(SUM(Q33:Q40)/30),12)</f>
        <v>0</v>
      </c>
      <c r="Q41" s="68">
        <f>MOD(SUM(Q33:Q40),30)</f>
        <v>0</v>
      </c>
      <c r="R41" s="2"/>
      <c r="S41" s="245"/>
      <c r="T41" s="37" t="s">
        <v>107</v>
      </c>
      <c r="U41" s="37"/>
      <c r="V41" s="37"/>
      <c r="W41" s="37"/>
      <c r="X41" s="37"/>
      <c r="Y41" s="37"/>
      <c r="Z41" s="37"/>
      <c r="AA41" s="37"/>
      <c r="AB41" s="81" t="s">
        <v>102</v>
      </c>
      <c r="AC41" s="231"/>
      <c r="AD41" s="2"/>
      <c r="AE41" s="2"/>
    </row>
    <row r="42" spans="1:31" ht="12.75" customHeight="1">
      <c r="A42" s="208"/>
      <c r="B42" s="211"/>
      <c r="C42" s="204"/>
      <c r="D42" s="204"/>
      <c r="E42" s="204"/>
      <c r="F42" s="212"/>
      <c r="G42" s="82"/>
      <c r="H42" s="82"/>
      <c r="I42" s="82"/>
      <c r="J42" s="82"/>
      <c r="K42" s="82"/>
      <c r="L42" s="254" t="s">
        <v>89</v>
      </c>
      <c r="M42" s="192"/>
      <c r="N42" s="193"/>
      <c r="O42" s="254">
        <f>TRUNC(O41*12+P41+Q41/30)</f>
        <v>0</v>
      </c>
      <c r="P42" s="192"/>
      <c r="Q42" s="193"/>
      <c r="R42" s="2"/>
      <c r="S42" s="257" t="s">
        <v>108</v>
      </c>
      <c r="T42" s="58" t="s">
        <v>109</v>
      </c>
      <c r="U42" s="58"/>
      <c r="V42" s="44"/>
      <c r="W42" s="44"/>
      <c r="X42" s="44"/>
      <c r="Y42" s="44"/>
      <c r="Z42" s="44"/>
      <c r="AA42" s="44"/>
      <c r="AB42" s="61"/>
      <c r="AC42" s="249">
        <f>IF(AB43="ima",2,0)</f>
        <v>0</v>
      </c>
      <c r="AD42" s="2"/>
      <c r="AE42" s="2"/>
    </row>
    <row r="43" spans="1:31" ht="15.75" customHeight="1">
      <c r="A43" s="209"/>
      <c r="B43" s="183"/>
      <c r="C43" s="184"/>
      <c r="D43" s="184"/>
      <c r="E43" s="184"/>
      <c r="F43" s="185"/>
      <c r="G43" s="82"/>
      <c r="H43" s="82"/>
      <c r="I43" s="82"/>
      <c r="J43" s="82"/>
      <c r="K43" s="82"/>
      <c r="L43" s="83"/>
      <c r="M43" s="83"/>
      <c r="N43" s="83"/>
      <c r="O43" s="83"/>
      <c r="P43" s="83"/>
      <c r="Q43" s="83"/>
      <c r="R43" s="2"/>
      <c r="S43" s="245"/>
      <c r="T43" s="37" t="s">
        <v>107</v>
      </c>
      <c r="U43" s="37"/>
      <c r="V43" s="37"/>
      <c r="W43" s="37"/>
      <c r="X43" s="37"/>
      <c r="Y43" s="37"/>
      <c r="Z43" s="37"/>
      <c r="AA43" s="37"/>
      <c r="AB43" s="81" t="s">
        <v>102</v>
      </c>
      <c r="AC43" s="231"/>
      <c r="AD43" s="2"/>
      <c r="AE43" s="2"/>
    </row>
    <row r="44" spans="1:31" ht="12.75" customHeight="1">
      <c r="A44" s="189" t="s">
        <v>22</v>
      </c>
      <c r="B44" s="189" t="s">
        <v>23</v>
      </c>
      <c r="C44" s="189" t="s">
        <v>24</v>
      </c>
      <c r="D44" s="191" t="s">
        <v>25</v>
      </c>
      <c r="E44" s="192"/>
      <c r="F44" s="193"/>
      <c r="G44" s="194" t="s">
        <v>110</v>
      </c>
      <c r="H44" s="198" t="s">
        <v>27</v>
      </c>
      <c r="I44" s="199"/>
      <c r="J44" s="200"/>
      <c r="K44" s="84"/>
      <c r="L44" s="258" t="s">
        <v>111</v>
      </c>
      <c r="M44" s="259" t="s">
        <v>112</v>
      </c>
      <c r="N44" s="181"/>
      <c r="O44" s="181"/>
      <c r="P44" s="181"/>
      <c r="Q44" s="182"/>
      <c r="R44" s="2"/>
      <c r="S44" s="257" t="s">
        <v>113</v>
      </c>
      <c r="T44" s="85" t="s">
        <v>114</v>
      </c>
      <c r="U44" s="25"/>
      <c r="V44" s="25"/>
      <c r="W44" s="25"/>
      <c r="X44" s="25"/>
      <c r="Y44" s="25"/>
      <c r="Z44" s="25"/>
      <c r="AA44" s="25"/>
      <c r="AB44" s="86"/>
      <c r="AC44" s="249">
        <f>IF(AB45="ima",1.5,0)</f>
        <v>0</v>
      </c>
      <c r="AD44" s="2"/>
      <c r="AE44" s="2"/>
    </row>
    <row r="45" spans="1:31" ht="15.75" customHeight="1">
      <c r="A45" s="190"/>
      <c r="B45" s="190"/>
      <c r="C45" s="190"/>
      <c r="D45" s="178" t="s">
        <v>33</v>
      </c>
      <c r="E45" s="178" t="s">
        <v>34</v>
      </c>
      <c r="F45" s="178" t="s">
        <v>35</v>
      </c>
      <c r="G45" s="195"/>
      <c r="H45" s="201" t="s">
        <v>33</v>
      </c>
      <c r="I45" s="201" t="s">
        <v>34</v>
      </c>
      <c r="J45" s="201" t="s">
        <v>35</v>
      </c>
      <c r="K45" s="84"/>
      <c r="L45" s="209"/>
      <c r="M45" s="183"/>
      <c r="N45" s="184"/>
      <c r="O45" s="184"/>
      <c r="P45" s="184"/>
      <c r="Q45" s="185"/>
      <c r="R45" s="2"/>
      <c r="S45" s="245"/>
      <c r="T45" s="37" t="s">
        <v>115</v>
      </c>
      <c r="U45" s="25"/>
      <c r="V45" s="25"/>
      <c r="W45" s="25"/>
      <c r="X45" s="25"/>
      <c r="Y45" s="25"/>
      <c r="Z45" s="25"/>
      <c r="AA45" s="25"/>
      <c r="AB45" s="81" t="s">
        <v>102</v>
      </c>
      <c r="AC45" s="231"/>
      <c r="AD45" s="2"/>
      <c r="AE45" s="2"/>
    </row>
    <row r="46" spans="1:31" ht="12.75" customHeight="1">
      <c r="A46" s="179"/>
      <c r="B46" s="179"/>
      <c r="C46" s="179"/>
      <c r="D46" s="179"/>
      <c r="E46" s="179"/>
      <c r="F46" s="179"/>
      <c r="G46" s="196"/>
      <c r="H46" s="179"/>
      <c r="I46" s="179"/>
      <c r="J46" s="179"/>
      <c r="K46" s="2"/>
      <c r="L46" s="189" t="s">
        <v>22</v>
      </c>
      <c r="M46" s="189" t="s">
        <v>23</v>
      </c>
      <c r="N46" s="189" t="s">
        <v>24</v>
      </c>
      <c r="O46" s="202" t="s">
        <v>116</v>
      </c>
      <c r="P46" s="192"/>
      <c r="Q46" s="193"/>
      <c r="R46" s="2"/>
      <c r="S46" s="87" t="s">
        <v>117</v>
      </c>
      <c r="T46" s="44" t="s">
        <v>118</v>
      </c>
      <c r="U46" s="44"/>
      <c r="V46" s="44"/>
      <c r="W46" s="44"/>
      <c r="X46" s="44"/>
      <c r="Y46" s="44"/>
      <c r="Z46" s="44"/>
      <c r="AA46" s="44"/>
      <c r="AB46" s="44"/>
      <c r="AC46" s="249">
        <f>IF(Z50="x",0.4,IF(Z49="x",0.2,IF(Z48="x",0.1,0)))</f>
        <v>0</v>
      </c>
      <c r="AD46" s="2"/>
      <c r="AE46" s="2"/>
    </row>
    <row r="47" spans="1:31" ht="12.75" customHeight="1">
      <c r="A47" s="17">
        <v>1</v>
      </c>
      <c r="B47" s="52" t="s">
        <v>226</v>
      </c>
      <c r="C47" s="52" t="s">
        <v>227</v>
      </c>
      <c r="D47" s="17" t="e">
        <f t="shared" ref="D47:D48" si="12">IF(AND($B47&lt;&gt;" ",$C47&lt;&gt;" "),IF($C47&gt;$B47,DATEDIF($B47,$C47,"y"))," ")</f>
        <v>#VALUE!</v>
      </c>
      <c r="E47" s="17" t="e">
        <f t="shared" ref="E47:E48" si="13">IF(AND($B47&lt;&gt;" ",$C47&lt;&gt;" "),IF($C47&gt;$B47,DATEDIF($B47,$C47,"ym"))," ")</f>
        <v>#VALUE!</v>
      </c>
      <c r="F47" s="17" t="e">
        <f t="shared" ref="F47:F48" si="14">IF(AND($B47&lt;&gt;" ",$C47&lt;&gt;" "),IF($C47&gt;$B47,DATEDIF($B47,$C47,"md"))," ")</f>
        <v>#VALUE!</v>
      </c>
      <c r="G47" s="20"/>
      <c r="H47" s="17">
        <f t="shared" ref="H47:H48" si="15">IF(G47="x",D47,0)</f>
        <v>0</v>
      </c>
      <c r="I47" s="17">
        <f t="shared" ref="I47:I48" si="16">IF(G47="x",E47,0)</f>
        <v>0</v>
      </c>
      <c r="J47" s="17">
        <f t="shared" ref="J47:J48" si="17">IF(G47="x",F47,0)</f>
        <v>0</v>
      </c>
      <c r="K47" s="2"/>
      <c r="L47" s="190"/>
      <c r="M47" s="190"/>
      <c r="N47" s="190"/>
      <c r="O47" s="201" t="s">
        <v>33</v>
      </c>
      <c r="P47" s="201" t="s">
        <v>34</v>
      </c>
      <c r="Q47" s="201" t="s">
        <v>35</v>
      </c>
      <c r="R47" s="2"/>
      <c r="S47" s="64"/>
      <c r="T47" s="25" t="s">
        <v>119</v>
      </c>
      <c r="U47" s="25"/>
      <c r="V47" s="25"/>
      <c r="W47" s="25"/>
      <c r="X47" s="25"/>
      <c r="Y47" s="25"/>
      <c r="Z47" s="25"/>
      <c r="AA47" s="25"/>
      <c r="AB47" s="25"/>
      <c r="AC47" s="190"/>
      <c r="AD47" s="2"/>
      <c r="AE47" s="2"/>
    </row>
    <row r="48" spans="1:31" ht="12.75" customHeight="1">
      <c r="A48" s="17">
        <v>2</v>
      </c>
      <c r="B48" s="52"/>
      <c r="C48" s="52"/>
      <c r="D48" s="17" t="b">
        <f t="shared" si="12"/>
        <v>0</v>
      </c>
      <c r="E48" s="17" t="b">
        <f t="shared" si="13"/>
        <v>0</v>
      </c>
      <c r="F48" s="17" t="b">
        <f t="shared" si="14"/>
        <v>0</v>
      </c>
      <c r="G48" s="29"/>
      <c r="H48" s="17">
        <f t="shared" si="15"/>
        <v>0</v>
      </c>
      <c r="I48" s="17">
        <f t="shared" si="16"/>
        <v>0</v>
      </c>
      <c r="J48" s="17">
        <f t="shared" si="17"/>
        <v>0</v>
      </c>
      <c r="K48" s="2"/>
      <c r="L48" s="179"/>
      <c r="M48" s="179"/>
      <c r="N48" s="179"/>
      <c r="O48" s="179"/>
      <c r="P48" s="179"/>
      <c r="Q48" s="179"/>
      <c r="R48" s="2"/>
      <c r="S48" s="64"/>
      <c r="T48" s="25" t="s">
        <v>120</v>
      </c>
      <c r="U48" s="25"/>
      <c r="V48" s="25"/>
      <c r="W48" s="25"/>
      <c r="X48" s="33">
        <v>0.1</v>
      </c>
      <c r="Y48" s="25" t="s">
        <v>121</v>
      </c>
      <c r="Z48" s="47"/>
      <c r="AA48" s="25"/>
      <c r="AB48" s="25"/>
      <c r="AC48" s="190"/>
      <c r="AD48" s="2"/>
      <c r="AE48" s="2"/>
    </row>
    <row r="49" spans="1:31" ht="12.75" customHeight="1">
      <c r="A49" s="253" t="s">
        <v>87</v>
      </c>
      <c r="B49" s="217"/>
      <c r="C49" s="228"/>
      <c r="D49" s="68" t="e">
        <f>SUM(D47:D48)+TRUNC((SUM(E47:E48)+(SUM(F47:F48)/30))/12)</f>
        <v>#VALUE!</v>
      </c>
      <c r="E49" s="68" t="e">
        <f>MOD(SUM(E47:E48)+TRUNC(SUM(F47:F48)/30),12)</f>
        <v>#VALUE!</v>
      </c>
      <c r="F49" s="68" t="e">
        <f>MOD(SUM(F47:F48),30)</f>
        <v>#VALUE!</v>
      </c>
      <c r="G49" s="2"/>
      <c r="H49" s="17">
        <f t="shared" ref="H49:H50" si="18">IF(K49="x",O49,0)</f>
        <v>0</v>
      </c>
      <c r="I49" s="17">
        <f t="shared" ref="I49:I50" si="19">IF(K49="x",P49,0)</f>
        <v>0</v>
      </c>
      <c r="J49" s="17">
        <f t="shared" ref="J49:J50" si="20">IF(K49="x",Q49,0)</f>
        <v>0</v>
      </c>
      <c r="K49" s="29"/>
      <c r="L49" s="88">
        <v>1</v>
      </c>
      <c r="M49" s="89"/>
      <c r="N49" s="89"/>
      <c r="O49" s="17" t="b">
        <f t="shared" ref="O49:O50" si="21">IF(AND($M49&lt;&gt;" ",$N49&lt;&gt;" "),IF($N49&gt;$M49,DATEDIF($M49,$N49,"y"))," ")</f>
        <v>0</v>
      </c>
      <c r="P49" s="17" t="b">
        <f t="shared" ref="P49:P50" si="22">IF(AND($M49&lt;&gt;" ",$N49&lt;&gt;" "),IF($N49&gt;$M49,DATEDIF($M49,$N49,"ym"))," ")</f>
        <v>0</v>
      </c>
      <c r="Q49" s="17" t="b">
        <f t="shared" ref="Q49:Q50" si="23">IF(AND($M49&lt;&gt;" ",$N49&lt;&gt;" "),IF($N49&gt;$M49,DATEDIF($M49,$N49,"md"))," ")</f>
        <v>0</v>
      </c>
      <c r="R49" s="2"/>
      <c r="S49" s="64"/>
      <c r="T49" s="25" t="s">
        <v>122</v>
      </c>
      <c r="U49" s="25"/>
      <c r="V49" s="25"/>
      <c r="W49" s="25"/>
      <c r="X49" s="33">
        <v>0.2</v>
      </c>
      <c r="Y49" s="25" t="s">
        <v>123</v>
      </c>
      <c r="Z49" s="47"/>
      <c r="AA49" s="25"/>
      <c r="AB49" s="25"/>
      <c r="AC49" s="190"/>
      <c r="AD49" s="2"/>
      <c r="AE49" s="2"/>
    </row>
    <row r="50" spans="1:31" ht="12.75" customHeight="1">
      <c r="A50" s="227" t="s">
        <v>89</v>
      </c>
      <c r="B50" s="217"/>
      <c r="C50" s="228"/>
      <c r="D50" s="254" t="e">
        <f>TRUNC(D49*12+E49+F49/30)</f>
        <v>#VALUE!</v>
      </c>
      <c r="E50" s="192"/>
      <c r="F50" s="193"/>
      <c r="G50" s="2"/>
      <c r="H50" s="17">
        <f t="shared" si="18"/>
        <v>0</v>
      </c>
      <c r="I50" s="17">
        <f t="shared" si="19"/>
        <v>0</v>
      </c>
      <c r="J50" s="17">
        <f t="shared" si="20"/>
        <v>0</v>
      </c>
      <c r="K50" s="29"/>
      <c r="L50" s="17">
        <v>2</v>
      </c>
      <c r="M50" s="52"/>
      <c r="N50" s="52"/>
      <c r="O50" s="17" t="b">
        <f t="shared" si="21"/>
        <v>0</v>
      </c>
      <c r="P50" s="17" t="b">
        <f t="shared" si="22"/>
        <v>0</v>
      </c>
      <c r="Q50" s="17" t="b">
        <f t="shared" si="23"/>
        <v>0</v>
      </c>
      <c r="R50" s="2"/>
      <c r="S50" s="90"/>
      <c r="T50" s="37" t="s">
        <v>124</v>
      </c>
      <c r="U50" s="37"/>
      <c r="V50" s="37"/>
      <c r="W50" s="37"/>
      <c r="X50" s="38">
        <v>0.4</v>
      </c>
      <c r="Y50" s="37" t="s">
        <v>123</v>
      </c>
      <c r="Z50" s="47"/>
      <c r="AA50" s="37"/>
      <c r="AB50" s="37"/>
      <c r="AC50" s="231"/>
      <c r="AD50" s="2"/>
      <c r="AE50" s="2"/>
    </row>
    <row r="51" spans="1:31" ht="12.75" customHeight="1">
      <c r="A51" s="2"/>
      <c r="B51" s="2"/>
      <c r="C51" s="2"/>
      <c r="D51" s="2"/>
      <c r="E51" s="2"/>
      <c r="F51" s="2"/>
      <c r="G51" s="2"/>
      <c r="H51" s="2"/>
      <c r="I51" s="2" t="s">
        <v>93</v>
      </c>
      <c r="J51" s="2"/>
      <c r="K51" s="2"/>
      <c r="L51" s="253" t="s">
        <v>87</v>
      </c>
      <c r="M51" s="217"/>
      <c r="N51" s="228"/>
      <c r="O51" s="68">
        <f>SUM(O49:O50)+TRUNC((SUM(P49:P50)+(SUM(Q49:Q50)/30))/12)</f>
        <v>0</v>
      </c>
      <c r="P51" s="68">
        <f>MOD(SUM(P49:P50)+TRUNC(SUM(Q49:Q50)/30),12)</f>
        <v>0</v>
      </c>
      <c r="Q51" s="68">
        <f>MOD(SUM(Q49:Q50),30)</f>
        <v>0</v>
      </c>
      <c r="R51" s="2"/>
      <c r="S51" s="64" t="s">
        <v>125</v>
      </c>
      <c r="T51" s="25"/>
      <c r="U51" s="25"/>
      <c r="V51" s="25"/>
      <c r="W51" s="2"/>
      <c r="X51" s="91" t="s">
        <v>126</v>
      </c>
      <c r="Y51" s="92"/>
      <c r="Z51" s="92"/>
      <c r="AA51" s="92"/>
      <c r="AB51" s="93"/>
      <c r="AC51" s="94" t="e">
        <f>AC19+AC25+AC26+AC36+AC38+AC40+AC42+AC44</f>
        <v>#VALUE!</v>
      </c>
      <c r="AD51" s="2"/>
      <c r="AE51" s="2"/>
    </row>
    <row r="52" spans="1:31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27" t="s">
        <v>89</v>
      </c>
      <c r="M52" s="217"/>
      <c r="N52" s="228"/>
      <c r="O52" s="254">
        <f>TRUNC(O51*12+P51+Q51/30)</f>
        <v>0</v>
      </c>
      <c r="P52" s="192"/>
      <c r="Q52" s="193"/>
      <c r="R52" s="2"/>
      <c r="S52" s="25"/>
      <c r="T52" s="2"/>
      <c r="U52" s="25"/>
      <c r="V52" s="33"/>
      <c r="W52" s="25"/>
      <c r="X52" s="25"/>
      <c r="Y52" s="25"/>
      <c r="Z52" s="25"/>
      <c r="AA52" s="25"/>
      <c r="AB52" s="25"/>
      <c r="AC52" s="95"/>
      <c r="AD52" s="2"/>
      <c r="AE52" s="2"/>
    </row>
    <row r="53" spans="1:31" ht="15" customHeight="1">
      <c r="A53" s="96" t="s">
        <v>4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 t="s">
        <v>5</v>
      </c>
      <c r="T53" s="262" t="s">
        <v>127</v>
      </c>
      <c r="U53" s="204"/>
      <c r="V53" s="97" t="s">
        <v>7</v>
      </c>
      <c r="W53" s="262" t="s">
        <v>128</v>
      </c>
      <c r="X53" s="204"/>
      <c r="Y53" s="204"/>
      <c r="Z53" s="97" t="s">
        <v>9</v>
      </c>
      <c r="AA53" s="262" t="s">
        <v>129</v>
      </c>
      <c r="AB53" s="204"/>
      <c r="AC53" s="204"/>
      <c r="AD53" s="2"/>
      <c r="AE53" s="2"/>
    </row>
    <row r="54" spans="1:31" ht="12.75" customHeight="1">
      <c r="A54" s="2"/>
      <c r="B54" s="2"/>
      <c r="C54" s="2"/>
      <c r="D54" s="2"/>
      <c r="E54" s="2"/>
      <c r="F54" s="2"/>
      <c r="G54" s="2"/>
      <c r="H54" s="2"/>
      <c r="I54" s="2" t="s">
        <v>93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5"/>
      <c r="Y54" s="2"/>
      <c r="Z54" s="2"/>
      <c r="AA54" s="2"/>
      <c r="AB54" s="263"/>
      <c r="AC54" s="204"/>
      <c r="AD54" s="2"/>
      <c r="AE54" s="2"/>
    </row>
    <row r="55" spans="1:31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spans="1:31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spans="1:31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spans="1:31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spans="1:31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spans="1:31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spans="1:31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spans="1:31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spans="1:31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spans="1:31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spans="1:3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spans="1:31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spans="1:31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spans="1:31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spans="1:31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spans="1:31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31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31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spans="1:31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1:31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spans="1:3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spans="1:31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spans="1:31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spans="1:31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1:31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spans="1:31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1:31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spans="1:31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spans="1:31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spans="1:31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spans="1:3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spans="1:31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spans="1:31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spans="1:31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spans="1:31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spans="1:31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spans="1:31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spans="1:3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spans="1:31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spans="1:31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spans="1:31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spans="1:31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spans="1:31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spans="1:31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spans="1:31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 spans="1:31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 spans="1:31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 spans="1:3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 spans="1:31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 spans="1:31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 spans="1:31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 spans="1:31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spans="1:31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 spans="1:31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 spans="1:31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spans="1:31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spans="1:31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 spans="1:3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 spans="1:31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 spans="1:31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 spans="1:31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1:31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spans="1:31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spans="1:31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spans="1:31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spans="1:31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spans="1:3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spans="1:31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spans="1:31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spans="1:31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spans="1:31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spans="1:31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spans="1:31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spans="1:31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spans="1:31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spans="1:31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spans="1: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spans="1:31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spans="1:31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1:31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1:31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1:31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1:31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1:31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1:3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1:31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1:31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spans="1:31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spans="1:31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1:31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spans="1:31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spans="1:31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spans="1:31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spans="1:3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spans="1:31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spans="1:31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spans="1:31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spans="1:31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spans="1:31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spans="1:31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spans="1:31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spans="1:31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spans="1:31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spans="1:3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spans="1:31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spans="1:31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spans="1:31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spans="1:31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spans="1:31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1:31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spans="1:31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1:31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spans="1:31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spans="1:3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spans="1:31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spans="1:31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1:31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1:31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spans="1:31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1:31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spans="1:31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spans="1:31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spans="1:3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spans="1:31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spans="1:31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spans="1:31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spans="1:31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spans="1:31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spans="1:31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spans="1:31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spans="1:31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spans="1:3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spans="1:31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spans="1:31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spans="1:31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spans="1:31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 spans="1:31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 spans="1:31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 spans="1:31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 spans="1:31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 spans="1:3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 spans="1:31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 spans="1:31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 spans="1:31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 spans="1:31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 spans="1:31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 spans="1:31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 spans="1:31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 spans="1:31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 spans="1:31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 spans="1:3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 spans="1:31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 spans="1:31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 spans="1:31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 spans="1:31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 spans="1:31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 spans="1:31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 spans="1:31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 spans="1:31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 spans="1:31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 spans="1:3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 spans="1:31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 spans="1:31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 spans="1:31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 spans="1:31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 spans="1:31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 spans="1:31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 spans="1:31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 spans="1:31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 spans="1:31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 spans="1: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 spans="1:31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 spans="1:31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 spans="1:31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spans="1:31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 spans="1:31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 spans="1:31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 spans="1:31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 spans="1:31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 spans="1:31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 spans="1:3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 spans="1:31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 spans="1:31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 spans="1:31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 spans="1:31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 spans="1:31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 spans="1:31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 spans="1:31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 spans="1:31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 spans="1:31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 spans="1:3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 spans="1:31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 spans="1:31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 spans="1:31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 spans="1:31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 spans="1:31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 spans="1:31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 spans="1:31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 spans="1:31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 spans="1:31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 spans="1:3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 spans="1:31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 spans="1:31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spans="1:31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 spans="1:31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spans="1:31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spans="1:31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 spans="1:31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spans="1:31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spans="1:31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 spans="1:3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spans="1:31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spans="1:31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spans="1:31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 spans="1:31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spans="1:31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 spans="1:31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spans="1:31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 spans="1:31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spans="1:31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 spans="1:3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spans="1:31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 spans="1:31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spans="1:31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 spans="1:31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spans="1:31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 spans="1:31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spans="1:31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 spans="1:31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spans="1:31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 spans="1:3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spans="1:31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 spans="1:31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spans="1:31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 spans="1:31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spans="1:31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 spans="1:31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spans="1:31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 spans="1:31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spans="1:31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 spans="1:3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spans="1:31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spans="1:31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spans="1:31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spans="1:31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 spans="1:31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spans="1:31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 spans="1:31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spans="1:31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 spans="1:31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spans="1:3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spans="1:31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spans="1:31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spans="1:31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spans="1:31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spans="1:31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spans="1:31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spans="1:31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spans="1:31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spans="1:3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spans="1:31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spans="1:31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spans="1:31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spans="1:31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spans="1:31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spans="1:31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spans="1:31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spans="1:31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spans="1:31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spans="1: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spans="1:31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spans="1:31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 spans="1:31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spans="1:31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 spans="1:31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 spans="1:31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 spans="1:31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 spans="1:31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spans="1:31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 spans="1:3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 spans="1:31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 spans="1:31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 spans="1:31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 spans="1:31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 spans="1:31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spans="1:31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spans="1:31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 spans="1:31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 spans="1:31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 spans="1:3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 spans="1:31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 spans="1:31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 spans="1:31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 spans="1:31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 spans="1:31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 spans="1:31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spans="1:31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 spans="1:31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spans="1:31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 spans="1:3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 spans="1:31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 spans="1:31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 spans="1:31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spans="1:31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 spans="1:31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 spans="1:31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 spans="1:31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 spans="1:31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 spans="1:31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 spans="1:3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 spans="1:31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 spans="1:31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 spans="1:31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 spans="1:31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 spans="1:31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 spans="1:31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 spans="1:31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 spans="1:31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 spans="1:31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 spans="1:3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spans="1:31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 spans="1:31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 spans="1:31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 spans="1:31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 spans="1:31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 spans="1:31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spans="1:31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 spans="1:31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 spans="1:31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 spans="1:3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 spans="1:31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 spans="1:31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 spans="1:31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 spans="1:31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 spans="1:31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 spans="1:31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spans="1:31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spans="1:31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 spans="1:31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 spans="1:3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 spans="1:31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 spans="1:31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 spans="1:31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 spans="1:31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 spans="1:31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 spans="1:31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 spans="1:31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 spans="1:31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 spans="1:31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 spans="1:3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 spans="1:31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 spans="1:31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 spans="1:31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 spans="1:31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 spans="1:31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 spans="1:31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 spans="1:31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 spans="1:31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 spans="1:31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 spans="1:3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 spans="1:31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 spans="1:31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 spans="1:31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 spans="1:31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 spans="1:31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 spans="1:31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 spans="1:31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 spans="1:31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 spans="1:31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 spans="1: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 spans="1:31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 spans="1:31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 spans="1:31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 spans="1:31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 spans="1:31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 spans="1:31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 spans="1:31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 spans="1:31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 spans="1:31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 spans="1:3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 spans="1:31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 spans="1:31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 spans="1:31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 spans="1:31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 spans="1:31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 spans="1:31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 spans="1:31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 spans="1:31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 spans="1:31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 spans="1:3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 spans="1:31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 spans="1:31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 spans="1:31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 spans="1:31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 spans="1:31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 spans="1:31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 spans="1:31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 spans="1:31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 spans="1:31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  <row r="661" spans="1:3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</row>
    <row r="662" spans="1:31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</row>
    <row r="663" spans="1:31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</row>
    <row r="664" spans="1:31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</row>
    <row r="665" spans="1:31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</row>
    <row r="666" spans="1:31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 spans="1:31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</row>
    <row r="668" spans="1:31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</row>
    <row r="669" spans="1:31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</row>
    <row r="670" spans="1:31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 spans="1:3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</row>
    <row r="672" spans="1:31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</row>
    <row r="673" spans="1:31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</row>
    <row r="674" spans="1:31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 spans="1:31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</row>
    <row r="676" spans="1:31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</row>
    <row r="677" spans="1:31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</row>
    <row r="678" spans="1:31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</row>
    <row r="679" spans="1:31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</row>
    <row r="680" spans="1:31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</row>
    <row r="681" spans="1:3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</row>
    <row r="682" spans="1:31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</row>
    <row r="683" spans="1:31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</row>
    <row r="684" spans="1:31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</row>
    <row r="685" spans="1:31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</row>
    <row r="686" spans="1:31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</row>
    <row r="687" spans="1:31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</row>
    <row r="688" spans="1:31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</row>
    <row r="689" spans="1:31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</row>
    <row r="690" spans="1:31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</row>
    <row r="691" spans="1:3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</row>
    <row r="692" spans="1:31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</row>
    <row r="693" spans="1:31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</row>
    <row r="694" spans="1:31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</row>
    <row r="695" spans="1:31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</row>
    <row r="696" spans="1:31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</row>
    <row r="697" spans="1:31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</row>
    <row r="698" spans="1:31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</row>
    <row r="699" spans="1:31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</row>
    <row r="700" spans="1:31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</row>
    <row r="701" spans="1:3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</row>
    <row r="702" spans="1:31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</row>
    <row r="703" spans="1:31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</row>
    <row r="704" spans="1:31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</row>
    <row r="705" spans="1:31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</row>
    <row r="706" spans="1:31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</row>
    <row r="707" spans="1:31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</row>
    <row r="708" spans="1:31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</row>
    <row r="709" spans="1:31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</row>
    <row r="710" spans="1:31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</row>
    <row r="711" spans="1:3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</row>
    <row r="712" spans="1:31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</row>
    <row r="713" spans="1:31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</row>
    <row r="714" spans="1:31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</row>
    <row r="715" spans="1:31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</row>
    <row r="716" spans="1:31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</row>
    <row r="717" spans="1:31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</row>
    <row r="718" spans="1:31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</row>
    <row r="719" spans="1:31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</row>
    <row r="720" spans="1:31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</row>
    <row r="721" spans="1:3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</row>
    <row r="722" spans="1:31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</row>
    <row r="723" spans="1:31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</row>
    <row r="724" spans="1:31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</row>
    <row r="725" spans="1:31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</row>
    <row r="726" spans="1:31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</row>
    <row r="727" spans="1:31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</row>
    <row r="728" spans="1:31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</row>
    <row r="729" spans="1:31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</row>
    <row r="730" spans="1:31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</row>
    <row r="731" spans="1: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</row>
    <row r="732" spans="1:31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</row>
    <row r="733" spans="1:31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</row>
    <row r="734" spans="1:31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</row>
    <row r="735" spans="1:31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</row>
    <row r="736" spans="1:31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</row>
    <row r="737" spans="1:31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</row>
    <row r="738" spans="1:31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</row>
    <row r="739" spans="1:31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</row>
    <row r="740" spans="1:31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</row>
    <row r="741" spans="1:3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</row>
    <row r="742" spans="1:31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</row>
    <row r="743" spans="1:31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</row>
    <row r="744" spans="1:31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</row>
    <row r="745" spans="1:31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</row>
    <row r="746" spans="1:31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</row>
    <row r="747" spans="1:31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</row>
    <row r="748" spans="1:31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</row>
    <row r="749" spans="1:31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</row>
    <row r="750" spans="1:31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</row>
    <row r="751" spans="1:3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</row>
    <row r="752" spans="1:31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</row>
    <row r="753" spans="1:31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</row>
    <row r="754" spans="1:31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</row>
    <row r="755" spans="1:31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</row>
    <row r="756" spans="1:31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</row>
    <row r="757" spans="1:31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</row>
    <row r="758" spans="1:31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</row>
    <row r="759" spans="1:31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</row>
    <row r="760" spans="1:31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</row>
    <row r="761" spans="1:3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</row>
    <row r="762" spans="1:31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</row>
    <row r="763" spans="1:31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</row>
    <row r="764" spans="1:31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</row>
    <row r="765" spans="1:31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</row>
    <row r="766" spans="1:31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</row>
    <row r="767" spans="1:31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</row>
    <row r="768" spans="1:31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</row>
    <row r="769" spans="1:31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</row>
    <row r="770" spans="1:31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</row>
    <row r="771" spans="1:3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</row>
    <row r="772" spans="1:31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</row>
    <row r="773" spans="1:31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</row>
    <row r="774" spans="1:31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</row>
    <row r="775" spans="1:31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 spans="1:31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</row>
    <row r="777" spans="1:31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</row>
    <row r="778" spans="1:31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</row>
    <row r="779" spans="1:31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</row>
    <row r="780" spans="1:31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</row>
    <row r="781" spans="1:3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</row>
    <row r="782" spans="1:31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</row>
    <row r="783" spans="1:31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</row>
    <row r="784" spans="1:31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 spans="1:31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</row>
    <row r="786" spans="1:31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</row>
    <row r="787" spans="1:31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</row>
    <row r="788" spans="1:31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</row>
    <row r="789" spans="1:31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 spans="1:31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</row>
    <row r="791" spans="1:3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</row>
    <row r="792" spans="1:31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</row>
    <row r="793" spans="1:31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</row>
    <row r="794" spans="1:31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</row>
    <row r="795" spans="1:31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</row>
    <row r="796" spans="1:31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</row>
    <row r="797" spans="1:31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</row>
    <row r="798" spans="1:31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 spans="1:31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</row>
    <row r="800" spans="1:31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 spans="1:3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</row>
    <row r="802" spans="1:31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</row>
    <row r="803" spans="1:31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</row>
    <row r="804" spans="1:31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</row>
    <row r="805" spans="1:31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</row>
    <row r="806" spans="1:31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</row>
    <row r="807" spans="1:31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</row>
    <row r="808" spans="1:31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</row>
    <row r="809" spans="1:31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</row>
    <row r="810" spans="1:31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</row>
    <row r="811" spans="1:3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</row>
    <row r="812" spans="1:31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</row>
    <row r="813" spans="1:31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</row>
    <row r="814" spans="1:31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</row>
    <row r="815" spans="1:31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</row>
    <row r="816" spans="1:31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 spans="1:31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</row>
    <row r="818" spans="1:31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</row>
    <row r="819" spans="1:31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</row>
    <row r="820" spans="1:31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</row>
    <row r="821" spans="1:3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</row>
    <row r="822" spans="1:31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</row>
    <row r="823" spans="1:31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</row>
    <row r="824" spans="1:31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</row>
    <row r="825" spans="1:31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</row>
    <row r="826" spans="1:31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</row>
    <row r="827" spans="1:31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</row>
    <row r="828" spans="1:31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</row>
    <row r="829" spans="1:31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</row>
    <row r="830" spans="1:31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</row>
    <row r="831" spans="1: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</row>
    <row r="832" spans="1:31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</row>
    <row r="833" spans="1:31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</row>
    <row r="834" spans="1:31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</row>
    <row r="835" spans="1:31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</row>
    <row r="836" spans="1:31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</row>
    <row r="837" spans="1:31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</row>
    <row r="838" spans="1:31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</row>
    <row r="839" spans="1:31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</row>
    <row r="840" spans="1:31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</row>
    <row r="841" spans="1:3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</row>
    <row r="842" spans="1:31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</row>
    <row r="843" spans="1:31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</row>
    <row r="844" spans="1:31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</row>
    <row r="845" spans="1:31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</row>
    <row r="846" spans="1:31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</row>
    <row r="847" spans="1:31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</row>
    <row r="848" spans="1:31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</row>
    <row r="849" spans="1:31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</row>
    <row r="850" spans="1:31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</row>
    <row r="851" spans="1:3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</row>
    <row r="852" spans="1:31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</row>
    <row r="853" spans="1:31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</row>
    <row r="854" spans="1:31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</row>
    <row r="855" spans="1:31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 spans="1:31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</row>
    <row r="857" spans="1:31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</row>
    <row r="858" spans="1:31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 spans="1:31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 spans="1:31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</row>
    <row r="861" spans="1:3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</row>
    <row r="862" spans="1:31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</row>
    <row r="863" spans="1:31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</row>
    <row r="864" spans="1:31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</row>
    <row r="865" spans="1:31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</row>
    <row r="866" spans="1:31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</row>
    <row r="867" spans="1:31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</row>
    <row r="868" spans="1:31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</row>
    <row r="869" spans="1:31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</row>
    <row r="870" spans="1:31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</row>
    <row r="871" spans="1:3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</row>
    <row r="872" spans="1:31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</row>
    <row r="873" spans="1:31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 spans="1:31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</row>
    <row r="875" spans="1:31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</row>
    <row r="876" spans="1:31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</row>
    <row r="877" spans="1:31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</row>
    <row r="878" spans="1:31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</row>
    <row r="879" spans="1:31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</row>
    <row r="880" spans="1:31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</row>
    <row r="881" spans="1:3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</row>
    <row r="882" spans="1:31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</row>
    <row r="883" spans="1:31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</row>
    <row r="884" spans="1:31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</row>
    <row r="885" spans="1:31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</row>
    <row r="886" spans="1:31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</row>
    <row r="887" spans="1:31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</row>
    <row r="888" spans="1:31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</row>
    <row r="889" spans="1:31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</row>
    <row r="890" spans="1:31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</row>
    <row r="891" spans="1:3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</row>
    <row r="892" spans="1:31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</row>
    <row r="893" spans="1:31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</row>
    <row r="894" spans="1:31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</row>
    <row r="895" spans="1:31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</row>
    <row r="896" spans="1:31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</row>
    <row r="897" spans="1:31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</row>
    <row r="898" spans="1:31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</row>
    <row r="899" spans="1:31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</row>
    <row r="900" spans="1:31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</row>
    <row r="901" spans="1:3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</row>
    <row r="902" spans="1:31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</row>
    <row r="903" spans="1:31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</row>
    <row r="904" spans="1:31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</row>
    <row r="905" spans="1:31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</row>
    <row r="906" spans="1:31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</row>
    <row r="907" spans="1:31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</row>
    <row r="908" spans="1:31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</row>
    <row r="909" spans="1:31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</row>
    <row r="910" spans="1:31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</row>
    <row r="911" spans="1:3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</row>
    <row r="912" spans="1:31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</row>
    <row r="913" spans="1:31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</row>
    <row r="914" spans="1:31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</row>
    <row r="915" spans="1:31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</row>
    <row r="916" spans="1:31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</row>
    <row r="917" spans="1:31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</row>
    <row r="918" spans="1:31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</row>
    <row r="919" spans="1:31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</row>
    <row r="920" spans="1:31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</row>
    <row r="921" spans="1:3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</row>
    <row r="922" spans="1:31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</row>
    <row r="923" spans="1:31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</row>
    <row r="924" spans="1:31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</row>
    <row r="925" spans="1:31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</row>
    <row r="926" spans="1:31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</row>
    <row r="927" spans="1:31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</row>
    <row r="928" spans="1:31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</row>
    <row r="929" spans="1:31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</row>
    <row r="930" spans="1:31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</row>
    <row r="931" spans="1: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</row>
    <row r="932" spans="1:31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</row>
    <row r="933" spans="1:31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</row>
    <row r="934" spans="1:31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</row>
    <row r="935" spans="1:31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</row>
    <row r="936" spans="1:31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</row>
    <row r="937" spans="1:31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</row>
    <row r="938" spans="1:31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</row>
    <row r="939" spans="1:31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</row>
    <row r="940" spans="1:31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 spans="1:3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</row>
    <row r="942" spans="1:31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</row>
    <row r="943" spans="1:31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</row>
    <row r="944" spans="1:31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</row>
    <row r="945" spans="1:31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</row>
    <row r="946" spans="1:31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</row>
    <row r="947" spans="1:31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</row>
    <row r="948" spans="1:31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</row>
    <row r="949" spans="1:31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</row>
    <row r="950" spans="1:31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</row>
    <row r="951" spans="1:3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</row>
    <row r="952" spans="1:31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</row>
    <row r="953" spans="1:31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</row>
    <row r="954" spans="1:31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</row>
    <row r="955" spans="1:31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</row>
    <row r="956" spans="1:31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</row>
    <row r="957" spans="1:31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</row>
    <row r="958" spans="1:31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</row>
    <row r="959" spans="1:31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</row>
    <row r="960" spans="1:31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</row>
    <row r="961" spans="1:3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</row>
    <row r="962" spans="1:31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</row>
    <row r="963" spans="1:31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</row>
    <row r="964" spans="1:31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</row>
    <row r="965" spans="1:31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</row>
    <row r="966" spans="1:31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</row>
    <row r="967" spans="1:31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</row>
    <row r="968" spans="1:31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</row>
    <row r="969" spans="1:31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</row>
    <row r="970" spans="1:31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</row>
    <row r="971" spans="1:3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</row>
    <row r="972" spans="1:31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</row>
    <row r="973" spans="1:31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 spans="1:31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 spans="1:31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</row>
    <row r="976" spans="1:31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</row>
    <row r="977" spans="1:31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 spans="1:31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</row>
    <row r="979" spans="1:31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 spans="1:31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 spans="1:3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</row>
    <row r="982" spans="1:31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</row>
    <row r="983" spans="1:31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</row>
    <row r="984" spans="1:31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</row>
    <row r="985" spans="1:31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</row>
    <row r="986" spans="1:31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</row>
    <row r="987" spans="1:31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</row>
    <row r="988" spans="1:31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</row>
    <row r="989" spans="1:31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</row>
    <row r="990" spans="1:31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</row>
    <row r="991" spans="1:3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</row>
    <row r="992" spans="1:31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</row>
    <row r="993" spans="1:31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</row>
    <row r="994" spans="1:31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</row>
    <row r="995" spans="1:31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</row>
    <row r="996" spans="1:31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</row>
    <row r="997" spans="1:31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</row>
    <row r="998" spans="1:31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</row>
    <row r="999" spans="1:31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</row>
    <row r="1000" spans="1:31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</row>
  </sheetData>
  <mergeCells count="112">
    <mergeCell ref="A38:C38"/>
    <mergeCell ref="S38:S39"/>
    <mergeCell ref="D39:F39"/>
    <mergeCell ref="H39:J39"/>
    <mergeCell ref="S40:S41"/>
    <mergeCell ref="W53:Y53"/>
    <mergeCell ref="AA53:AC53"/>
    <mergeCell ref="AB54:AC54"/>
    <mergeCell ref="A49:C49"/>
    <mergeCell ref="A50:C50"/>
    <mergeCell ref="D50:F50"/>
    <mergeCell ref="L51:N51"/>
    <mergeCell ref="L52:N52"/>
    <mergeCell ref="O52:Q52"/>
    <mergeCell ref="T53:U53"/>
    <mergeCell ref="L29:N29"/>
    <mergeCell ref="O30:Q30"/>
    <mergeCell ref="M31:Q32"/>
    <mergeCell ref="L41:N41"/>
    <mergeCell ref="L42:N42"/>
    <mergeCell ref="O42:Q42"/>
    <mergeCell ref="S42:S43"/>
    <mergeCell ref="H44:J44"/>
    <mergeCell ref="L44:L45"/>
    <mergeCell ref="M44:Q45"/>
    <mergeCell ref="S44:S45"/>
    <mergeCell ref="L30:N30"/>
    <mergeCell ref="L31:L32"/>
    <mergeCell ref="AC38:AC39"/>
    <mergeCell ref="AC40:AC41"/>
    <mergeCell ref="AC42:AC43"/>
    <mergeCell ref="AC44:AC45"/>
    <mergeCell ref="AC46:AC50"/>
    <mergeCell ref="S17:AC17"/>
    <mergeCell ref="S18:AB18"/>
    <mergeCell ref="AC19:AC24"/>
    <mergeCell ref="V25:AA25"/>
    <mergeCell ref="T10:W11"/>
    <mergeCell ref="S15:V15"/>
    <mergeCell ref="U4:X4"/>
    <mergeCell ref="Y4:Z4"/>
    <mergeCell ref="X6:AC6"/>
    <mergeCell ref="AB7:AC7"/>
    <mergeCell ref="Y8:AC8"/>
    <mergeCell ref="Y9:AC14"/>
    <mergeCell ref="X10:X11"/>
    <mergeCell ref="W15:AC15"/>
    <mergeCell ref="S4:T4"/>
    <mergeCell ref="S5:T7"/>
    <mergeCell ref="S16:AC16"/>
    <mergeCell ref="C44:C46"/>
    <mergeCell ref="D45:D46"/>
    <mergeCell ref="A39:C39"/>
    <mergeCell ref="A41:A43"/>
    <mergeCell ref="B41:F43"/>
    <mergeCell ref="A44:A46"/>
    <mergeCell ref="B44:B46"/>
    <mergeCell ref="D44:F44"/>
    <mergeCell ref="G44:G46"/>
    <mergeCell ref="N46:N48"/>
    <mergeCell ref="O46:Q46"/>
    <mergeCell ref="O47:O48"/>
    <mergeCell ref="P47:P48"/>
    <mergeCell ref="Q47:Q48"/>
    <mergeCell ref="E45:E46"/>
    <mergeCell ref="F45:F46"/>
    <mergeCell ref="H45:H46"/>
    <mergeCell ref="I45:I46"/>
    <mergeCell ref="J45:J46"/>
    <mergeCell ref="L46:L48"/>
    <mergeCell ref="M46:M48"/>
    <mergeCell ref="AC26:AC35"/>
    <mergeCell ref="AC36:AC37"/>
    <mergeCell ref="B1:E1"/>
    <mergeCell ref="N1:Q1"/>
    <mergeCell ref="AA1:AC1"/>
    <mergeCell ref="A2:A4"/>
    <mergeCell ref="B2:F4"/>
    <mergeCell ref="G2:G4"/>
    <mergeCell ref="AB3:AC3"/>
    <mergeCell ref="AB4:AC4"/>
    <mergeCell ref="H2:J2"/>
    <mergeCell ref="L2:L3"/>
    <mergeCell ref="M2:Q3"/>
    <mergeCell ref="T2:U2"/>
    <mergeCell ref="S3:T3"/>
    <mergeCell ref="X2:AA2"/>
    <mergeCell ref="AB2:AC2"/>
    <mergeCell ref="S1:Z1"/>
    <mergeCell ref="U3:AA3"/>
    <mergeCell ref="Q7:Q8"/>
    <mergeCell ref="D7:D8"/>
    <mergeCell ref="E7:E8"/>
    <mergeCell ref="H3:J4"/>
    <mergeCell ref="L4:N4"/>
    <mergeCell ref="A6:A8"/>
    <mergeCell ref="B6:B8"/>
    <mergeCell ref="C6:C8"/>
    <mergeCell ref="D6:F6"/>
    <mergeCell ref="G6:G8"/>
    <mergeCell ref="F7:F8"/>
    <mergeCell ref="O4:Q4"/>
    <mergeCell ref="H6:J6"/>
    <mergeCell ref="L6:L8"/>
    <mergeCell ref="H7:H8"/>
    <mergeCell ref="I7:I8"/>
    <mergeCell ref="J7:J8"/>
    <mergeCell ref="M6:M8"/>
    <mergeCell ref="N6:N8"/>
    <mergeCell ref="O7:O8"/>
    <mergeCell ref="P7:P8"/>
    <mergeCell ref="O6:Q6"/>
  </mergeCells>
  <conditionalFormatting sqref="F9:F37">
    <cfRule type="cellIs" dxfId="244" priority="1" operator="equal">
      <formula>0</formula>
    </cfRule>
  </conditionalFormatting>
  <conditionalFormatting sqref="F47:F48 Q49:Q50">
    <cfRule type="cellIs" dxfId="243" priority="2" operator="equal">
      <formula>0</formula>
    </cfRule>
  </conditionalFormatting>
  <conditionalFormatting sqref="G9:G37">
    <cfRule type="cellIs" dxfId="242" priority="3" operator="equal">
      <formula>"x"</formula>
    </cfRule>
  </conditionalFormatting>
  <conditionalFormatting sqref="G38:G39">
    <cfRule type="cellIs" dxfId="241" priority="4" operator="equal">
      <formula>"x"</formula>
    </cfRule>
  </conditionalFormatting>
  <conditionalFormatting sqref="G47:G48">
    <cfRule type="cellIs" dxfId="240" priority="5" operator="equal">
      <formula>"x"</formula>
    </cfRule>
  </conditionalFormatting>
  <conditionalFormatting sqref="G47:G48">
    <cfRule type="cellIs" dxfId="239" priority="6" operator="equal">
      <formula>"x"</formula>
    </cfRule>
  </conditionalFormatting>
  <conditionalFormatting sqref="H9:J37">
    <cfRule type="cellIs" dxfId="238" priority="7" operator="equal">
      <formula>0</formula>
    </cfRule>
  </conditionalFormatting>
  <conditionalFormatting sqref="H47:J50">
    <cfRule type="cellIs" dxfId="237" priority="8" operator="equal">
      <formula>0</formula>
    </cfRule>
  </conditionalFormatting>
  <conditionalFormatting sqref="K49:K50">
    <cfRule type="cellIs" dxfId="236" priority="9" operator="equal">
      <formula>"x"</formula>
    </cfRule>
  </conditionalFormatting>
  <conditionalFormatting sqref="K49:K50">
    <cfRule type="cellIs" dxfId="235" priority="10" operator="equal">
      <formula>"x"</formula>
    </cfRule>
  </conditionalFormatting>
  <conditionalFormatting sqref="M33:M40">
    <cfRule type="cellIs" dxfId="234" priority="11" operator="lessThan">
      <formula>43101</formula>
    </cfRule>
  </conditionalFormatting>
  <conditionalFormatting sqref="N9:N28">
    <cfRule type="cellIs" dxfId="233" priority="12" operator="between">
      <formula>$M$50+1</formula>
      <formula>$N$50</formula>
    </cfRule>
  </conditionalFormatting>
  <conditionalFormatting sqref="N9:N28">
    <cfRule type="cellIs" dxfId="232" priority="13" operator="between">
      <formula>$M$49+1</formula>
      <formula>$N$49</formula>
    </cfRule>
  </conditionalFormatting>
  <conditionalFormatting sqref="N9:N28">
    <cfRule type="cellIs" dxfId="231" priority="14" operator="between">
      <formula>$B$48+1</formula>
      <formula>$C$48</formula>
    </cfRule>
  </conditionalFormatting>
  <conditionalFormatting sqref="N9:N28">
    <cfRule type="cellIs" dxfId="230" priority="15" operator="between">
      <formula>$B$47+1</formula>
      <formula>$C$47</formula>
    </cfRule>
  </conditionalFormatting>
  <conditionalFormatting sqref="N9:N28">
    <cfRule type="cellIs" dxfId="229" priority="16" operator="between">
      <formula>$M$40+1</formula>
      <formula>$N$40</formula>
    </cfRule>
  </conditionalFormatting>
  <conditionalFormatting sqref="N9:N28">
    <cfRule type="cellIs" dxfId="228" priority="17" operator="between">
      <formula>$M$39+1</formula>
      <formula>$N$39</formula>
    </cfRule>
  </conditionalFormatting>
  <conditionalFormatting sqref="N9:N28">
    <cfRule type="cellIs" dxfId="227" priority="18" operator="between">
      <formula>$M$38+1</formula>
      <formula>$N$38</formula>
    </cfRule>
  </conditionalFormatting>
  <conditionalFormatting sqref="N9:N28">
    <cfRule type="cellIs" dxfId="226" priority="19" operator="between">
      <formula>$M$37+1</formula>
      <formula>$N$37</formula>
    </cfRule>
  </conditionalFormatting>
  <conditionalFormatting sqref="N9:N28">
    <cfRule type="cellIs" dxfId="225" priority="20" operator="between">
      <formula>$M$36+1</formula>
      <formula>$N$36</formula>
    </cfRule>
  </conditionalFormatting>
  <conditionalFormatting sqref="N9:N28">
    <cfRule type="cellIs" dxfId="224" priority="21" operator="between">
      <formula>$M$35+1</formula>
      <formula>$N$35</formula>
    </cfRule>
  </conditionalFormatting>
  <conditionalFormatting sqref="N9:N28">
    <cfRule type="cellIs" dxfId="223" priority="22" operator="between">
      <formula>$M$34+1</formula>
      <formula>$N$34</formula>
    </cfRule>
  </conditionalFormatting>
  <conditionalFormatting sqref="N9:N28">
    <cfRule type="cellIs" dxfId="222" priority="23" operator="between">
      <formula>$M$33+1</formula>
      <formula>$N$33</formula>
    </cfRule>
  </conditionalFormatting>
  <conditionalFormatting sqref="N9:N28">
    <cfRule type="cellIs" dxfId="221" priority="24" operator="between">
      <formula>$B$37+1</formula>
      <formula>$C$37</formula>
    </cfRule>
  </conditionalFormatting>
  <conditionalFormatting sqref="N9:N28">
    <cfRule type="cellIs" dxfId="220" priority="25" operator="between">
      <formula>$B$36+1</formula>
      <formula>$C$36</formula>
    </cfRule>
  </conditionalFormatting>
  <conditionalFormatting sqref="N9:N28">
    <cfRule type="cellIs" dxfId="219" priority="26" operator="between">
      <formula>$B$35+1</formula>
      <formula>$C$35</formula>
    </cfRule>
  </conditionalFormatting>
  <conditionalFormatting sqref="N9:N28">
    <cfRule type="cellIs" dxfId="218" priority="27" operator="between">
      <formula>$B$34+1</formula>
      <formula>$C$34</formula>
    </cfRule>
  </conditionalFormatting>
  <conditionalFormatting sqref="N9:N28">
    <cfRule type="cellIs" dxfId="217" priority="28" operator="between">
      <formula>$B$33+1</formula>
      <formula>$C$33</formula>
    </cfRule>
  </conditionalFormatting>
  <conditionalFormatting sqref="N9:N28">
    <cfRule type="cellIs" dxfId="216" priority="29" operator="between">
      <formula>$B$32+1</formula>
      <formula>$C$32</formula>
    </cfRule>
  </conditionalFormatting>
  <conditionalFormatting sqref="N9:N28">
    <cfRule type="cellIs" dxfId="215" priority="30" operator="between">
      <formula>$B$31+1</formula>
      <formula>$C$31</formula>
    </cfRule>
  </conditionalFormatting>
  <conditionalFormatting sqref="N9:N28">
    <cfRule type="cellIs" dxfId="214" priority="31" operator="between">
      <formula>$B$30+1</formula>
      <formula>$C$30</formula>
    </cfRule>
  </conditionalFormatting>
  <conditionalFormatting sqref="N9:N28">
    <cfRule type="cellIs" dxfId="213" priority="32" operator="between">
      <formula>$B$29+1</formula>
      <formula>$C$29</formula>
    </cfRule>
  </conditionalFormatting>
  <conditionalFormatting sqref="N9:N28">
    <cfRule type="cellIs" dxfId="212" priority="33" operator="between">
      <formula>$B$28+1</formula>
      <formula>$C$28</formula>
    </cfRule>
  </conditionalFormatting>
  <conditionalFormatting sqref="N9:N28">
    <cfRule type="cellIs" dxfId="211" priority="34" operator="between">
      <formula>$B$27+1</formula>
      <formula>$C$27</formula>
    </cfRule>
  </conditionalFormatting>
  <conditionalFormatting sqref="N9:N28">
    <cfRule type="cellIs" dxfId="210" priority="35" operator="between">
      <formula>$B$26+1</formula>
      <formula>$C$26</formula>
    </cfRule>
  </conditionalFormatting>
  <conditionalFormatting sqref="N9:N28">
    <cfRule type="cellIs" dxfId="209" priority="36" operator="between">
      <formula>$B$25+1</formula>
      <formula>$C$25</formula>
    </cfRule>
  </conditionalFormatting>
  <conditionalFormatting sqref="N9:N28">
    <cfRule type="cellIs" dxfId="208" priority="37" operator="between">
      <formula>$B$24+1</formula>
      <formula>$C$24</formula>
    </cfRule>
  </conditionalFormatting>
  <conditionalFormatting sqref="N9:N28">
    <cfRule type="cellIs" dxfId="207" priority="38" operator="between">
      <formula>$B$23+1</formula>
      <formula>$C$23</formula>
    </cfRule>
  </conditionalFormatting>
  <conditionalFormatting sqref="N9:N28">
    <cfRule type="cellIs" dxfId="206" priority="39" operator="between">
      <formula>$B$22+1</formula>
      <formula>$C$22</formula>
    </cfRule>
  </conditionalFormatting>
  <conditionalFormatting sqref="N9:N28">
    <cfRule type="cellIs" dxfId="205" priority="40" operator="between">
      <formula>$B$21+1</formula>
      <formula>$C$21</formula>
    </cfRule>
  </conditionalFormatting>
  <conditionalFormatting sqref="N9:N28">
    <cfRule type="cellIs" dxfId="204" priority="41" operator="between">
      <formula>$B$20+1</formula>
      <formula>$C$20</formula>
    </cfRule>
  </conditionalFormatting>
  <conditionalFormatting sqref="N9:N28">
    <cfRule type="cellIs" dxfId="203" priority="42" operator="between">
      <formula>$B$19+1</formula>
      <formula>$C$19</formula>
    </cfRule>
  </conditionalFormatting>
  <conditionalFormatting sqref="N9:N28">
    <cfRule type="cellIs" dxfId="202" priority="43" operator="between">
      <formula>$B$18+1</formula>
      <formula>$C$18</formula>
    </cfRule>
  </conditionalFormatting>
  <conditionalFormatting sqref="N9:N28">
    <cfRule type="cellIs" dxfId="201" priority="44" operator="between">
      <formula>$B$17+1</formula>
      <formula>$C$17</formula>
    </cfRule>
  </conditionalFormatting>
  <conditionalFormatting sqref="N9:N28">
    <cfRule type="cellIs" dxfId="200" priority="45" operator="between">
      <formula>$B$16+1</formula>
      <formula>$C$16</formula>
    </cfRule>
  </conditionalFormatting>
  <conditionalFormatting sqref="N9:N28">
    <cfRule type="cellIs" dxfId="199" priority="46" operator="between">
      <formula>$B$15+1</formula>
      <formula>$C$15</formula>
    </cfRule>
  </conditionalFormatting>
  <conditionalFormatting sqref="N9:N28">
    <cfRule type="cellIs" dxfId="198" priority="47" operator="between">
      <formula>$B$14+1</formula>
      <formula>$C$14</formula>
    </cfRule>
  </conditionalFormatting>
  <conditionalFormatting sqref="N9:N28">
    <cfRule type="cellIs" dxfId="197" priority="48" operator="between">
      <formula>$B$13+1</formula>
      <formula>$C$13</formula>
    </cfRule>
  </conditionalFormatting>
  <conditionalFormatting sqref="N9:N28">
    <cfRule type="cellIs" dxfId="196" priority="49" operator="between">
      <formula>$B$12+1</formula>
      <formula>$C$12</formula>
    </cfRule>
  </conditionalFormatting>
  <conditionalFormatting sqref="N9:N28">
    <cfRule type="cellIs" dxfId="195" priority="50" operator="between">
      <formula>$B$11+1</formula>
      <formula>$C$11</formula>
    </cfRule>
  </conditionalFormatting>
  <conditionalFormatting sqref="N9:N28">
    <cfRule type="cellIs" dxfId="194" priority="51" operator="between">
      <formula>$B$10+1</formula>
      <formula>$C$10</formula>
    </cfRule>
  </conditionalFormatting>
  <conditionalFormatting sqref="N9:N28">
    <cfRule type="cellIs" dxfId="193" priority="52" operator="between">
      <formula>$B$9+1</formula>
      <formula>$C$9</formula>
    </cfRule>
  </conditionalFormatting>
  <conditionalFormatting sqref="O4:Q4">
    <cfRule type="cellIs" dxfId="192" priority="53" operator="greaterThan">
      <formula>$M$9</formula>
    </cfRule>
  </conditionalFormatting>
  <conditionalFormatting sqref="D9:F37 D47:F48 O9:Q30 O33:Q40 O49:Q50">
    <cfRule type="containsText" dxfId="191" priority="54" operator="containsText" text="FALSE">
      <formula>NOT(ISERROR(SEARCH(("FALSE"),(D9))))</formula>
    </cfRule>
  </conditionalFormatting>
  <conditionalFormatting sqref="Q9:Q28">
    <cfRule type="cellIs" dxfId="190" priority="55" operator="equal">
      <formula>0</formula>
    </cfRule>
  </conditionalFormatting>
  <conditionalFormatting sqref="Q33:Q40">
    <cfRule type="cellIs" dxfId="189" priority="56" operator="equal">
      <formula>0</formula>
    </cfRule>
  </conditionalFormatting>
  <conditionalFormatting sqref="U3:AA3">
    <cfRule type="containsText" dxfId="188" priority="57" operator="containsText" text="0">
      <formula>NOT(ISERROR(SEARCH(("0"),(U3))))</formula>
    </cfRule>
  </conditionalFormatting>
  <conditionalFormatting sqref="AB21">
    <cfRule type="cellIs" dxfId="187" priority="58" operator="between">
      <formula>$B$29</formula>
      <formula>$C$29</formula>
    </cfRule>
  </conditionalFormatting>
  <conditionalFormatting sqref="AB21">
    <cfRule type="cellIs" dxfId="186" priority="59" operator="between">
      <formula>$B$28</formula>
      <formula>$C$28</formula>
    </cfRule>
  </conditionalFormatting>
  <conditionalFormatting sqref="AB21">
    <cfRule type="cellIs" dxfId="185" priority="60" operator="between">
      <formula>$B$27</formula>
      <formula>$C$27</formula>
    </cfRule>
  </conditionalFormatting>
  <conditionalFormatting sqref="AB21">
    <cfRule type="cellIs" dxfId="184" priority="61" operator="between">
      <formula>$B$26</formula>
      <formula>$C$26</formula>
    </cfRule>
  </conditionalFormatting>
  <conditionalFormatting sqref="AB21">
    <cfRule type="cellIs" dxfId="183" priority="62" operator="between">
      <formula>$B$25</formula>
      <formula>$C$25</formula>
    </cfRule>
  </conditionalFormatting>
  <dataValidations count="2">
    <dataValidation type="date" operator="greaterThanOrEqual" allowBlank="1" showInputMessage="1" showErrorMessage="1" prompt="Datum mora biti poslije ili jednak 1.1.2018!" sqref="M33:M40">
      <formula1>43101</formula1>
    </dataValidation>
    <dataValidation type="date" operator="greaterThanOrEqual" allowBlank="1" showInputMessage="1" showErrorMessage="1" prompt="Datum treba biti poslije ili jednak datumu diplomiranja!" sqref="M9:M28">
      <formula1>O$4</formula1>
    </dataValidation>
  </dataValidations>
  <pageMargins left="0.47" right="0.35" top="0.44" bottom="0.2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9"/>
  <sheetViews>
    <sheetView tabSelected="1" workbookViewId="0">
      <selection activeCell="N89" sqref="N89"/>
    </sheetView>
  </sheetViews>
  <sheetFormatPr defaultColWidth="14.42578125" defaultRowHeight="15" customHeight="1"/>
  <cols>
    <col min="1" max="1" width="5.140625" customWidth="1"/>
    <col min="2" max="2" width="21.42578125" customWidth="1"/>
    <col min="3" max="3" width="4.7109375" customWidth="1"/>
    <col min="4" max="7" width="5.5703125" customWidth="1"/>
    <col min="8" max="8" width="6.28515625" customWidth="1"/>
    <col min="9" max="10" width="5.5703125" customWidth="1"/>
    <col min="11" max="12" width="4.5703125" customWidth="1"/>
    <col min="13" max="13" width="4.42578125" customWidth="1"/>
    <col min="14" max="14" width="4.5703125" customWidth="1"/>
    <col min="15" max="15" width="7.42578125" customWidth="1"/>
    <col min="16" max="16" width="6.7109375" customWidth="1"/>
    <col min="17" max="17" width="8.140625" customWidth="1"/>
    <col min="18" max="18" width="7" customWidth="1"/>
    <col min="19" max="19" width="12.140625" customWidth="1"/>
    <col min="20" max="21" width="9.140625" hidden="1" customWidth="1"/>
    <col min="22" max="26" width="8.7109375" customWidth="1"/>
  </cols>
  <sheetData>
    <row r="1" spans="1:26" ht="20.25" customHeight="1">
      <c r="A1" s="269" t="s">
        <v>228</v>
      </c>
      <c r="B1" s="192"/>
      <c r="C1" s="192"/>
      <c r="D1" s="192"/>
      <c r="E1" s="193"/>
      <c r="F1" s="270" t="s">
        <v>130</v>
      </c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3"/>
    </row>
    <row r="2" spans="1:26" ht="15" hidden="1" customHeight="1">
      <c r="A2" s="271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3"/>
    </row>
    <row r="3" spans="1:26" ht="18" customHeight="1">
      <c r="A3" s="274" t="s">
        <v>131</v>
      </c>
      <c r="B3" s="275" t="s">
        <v>132</v>
      </c>
      <c r="C3" s="276" t="s">
        <v>133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28"/>
      <c r="P3" s="277" t="s">
        <v>134</v>
      </c>
      <c r="Q3" s="278" t="s">
        <v>135</v>
      </c>
      <c r="R3" s="279" t="s">
        <v>136</v>
      </c>
      <c r="S3" s="275" t="s">
        <v>137</v>
      </c>
    </row>
    <row r="4" spans="1:26" ht="91.5" customHeight="1">
      <c r="A4" s="231"/>
      <c r="B4" s="190"/>
      <c r="C4" s="98" t="s">
        <v>138</v>
      </c>
      <c r="D4" s="98" t="s">
        <v>139</v>
      </c>
      <c r="E4" s="98" t="s">
        <v>140</v>
      </c>
      <c r="F4" s="98" t="s">
        <v>141</v>
      </c>
      <c r="G4" s="98" t="s">
        <v>142</v>
      </c>
      <c r="H4" s="99" t="s">
        <v>143</v>
      </c>
      <c r="I4" s="98" t="s">
        <v>144</v>
      </c>
      <c r="J4" s="98" t="s">
        <v>145</v>
      </c>
      <c r="K4" s="98" t="s">
        <v>44</v>
      </c>
      <c r="L4" s="98" t="s">
        <v>48</v>
      </c>
      <c r="M4" s="98" t="s">
        <v>146</v>
      </c>
      <c r="N4" s="98" t="s">
        <v>147</v>
      </c>
      <c r="O4" s="100" t="s">
        <v>148</v>
      </c>
      <c r="P4" s="190"/>
      <c r="Q4" s="190"/>
      <c r="R4" s="280"/>
      <c r="S4" s="190"/>
    </row>
    <row r="5" spans="1:26" ht="14.25" customHeight="1">
      <c r="A5" s="101">
        <v>1</v>
      </c>
      <c r="B5" s="102">
        <v>2</v>
      </c>
      <c r="C5" s="102">
        <v>3</v>
      </c>
      <c r="D5" s="102">
        <v>4</v>
      </c>
      <c r="E5" s="102">
        <v>5</v>
      </c>
      <c r="F5" s="102">
        <v>6</v>
      </c>
      <c r="G5" s="102">
        <v>7</v>
      </c>
      <c r="H5" s="102">
        <v>8</v>
      </c>
      <c r="I5" s="102">
        <v>9</v>
      </c>
      <c r="J5" s="102">
        <v>10</v>
      </c>
      <c r="K5" s="102">
        <v>11</v>
      </c>
      <c r="L5" s="102">
        <v>12</v>
      </c>
      <c r="M5" s="102">
        <v>13</v>
      </c>
      <c r="N5" s="102">
        <v>14</v>
      </c>
      <c r="O5" s="103">
        <v>15</v>
      </c>
      <c r="P5" s="102">
        <v>16</v>
      </c>
      <c r="Q5" s="102">
        <v>17</v>
      </c>
      <c r="R5" s="103">
        <v>18</v>
      </c>
      <c r="S5" s="102">
        <v>19</v>
      </c>
    </row>
    <row r="6" spans="1:26">
      <c r="A6" s="104">
        <v>1</v>
      </c>
      <c r="B6" s="105" t="s">
        <v>149</v>
      </c>
      <c r="C6" s="106">
        <v>0</v>
      </c>
      <c r="D6" s="106">
        <v>0</v>
      </c>
      <c r="E6" s="106">
        <v>45.75</v>
      </c>
      <c r="F6" s="106">
        <v>0</v>
      </c>
      <c r="G6" s="106">
        <v>0</v>
      </c>
      <c r="H6" s="106">
        <v>0</v>
      </c>
      <c r="I6" s="106">
        <v>0</v>
      </c>
      <c r="J6" s="106">
        <v>0</v>
      </c>
      <c r="K6" s="106">
        <v>0</v>
      </c>
      <c r="L6" s="106">
        <v>0</v>
      </c>
      <c r="M6" s="106">
        <v>0</v>
      </c>
      <c r="N6" s="106">
        <v>0</v>
      </c>
      <c r="O6" s="107">
        <v>45.75</v>
      </c>
      <c r="P6" s="108"/>
      <c r="Q6" s="106">
        <v>0</v>
      </c>
      <c r="R6" s="109">
        <v>45.75</v>
      </c>
      <c r="S6" s="17" t="s">
        <v>150</v>
      </c>
    </row>
    <row r="7" spans="1:26">
      <c r="A7" s="110">
        <v>2</v>
      </c>
      <c r="B7" s="105" t="s">
        <v>151</v>
      </c>
      <c r="C7" s="106">
        <v>0</v>
      </c>
      <c r="D7" s="106">
        <v>0</v>
      </c>
      <c r="E7" s="106">
        <v>26.099999999999998</v>
      </c>
      <c r="F7" s="106">
        <v>0</v>
      </c>
      <c r="G7" s="106">
        <v>0</v>
      </c>
      <c r="H7" s="106">
        <v>0</v>
      </c>
      <c r="I7" s="106">
        <v>0</v>
      </c>
      <c r="J7" s="106">
        <v>0</v>
      </c>
      <c r="K7" s="106">
        <v>0</v>
      </c>
      <c r="L7" s="106">
        <v>0</v>
      </c>
      <c r="M7" s="106">
        <v>0</v>
      </c>
      <c r="N7" s="106">
        <v>0</v>
      </c>
      <c r="O7" s="107">
        <v>26.099999999999998</v>
      </c>
      <c r="P7" s="108"/>
      <c r="Q7" s="106">
        <v>0</v>
      </c>
      <c r="R7" s="109">
        <v>26.099999999999998</v>
      </c>
      <c r="S7" s="27" t="s">
        <v>150</v>
      </c>
    </row>
    <row r="8" spans="1:26">
      <c r="A8" s="110">
        <v>3</v>
      </c>
      <c r="B8" s="111" t="s">
        <v>152</v>
      </c>
      <c r="C8" s="112"/>
      <c r="D8" s="112"/>
      <c r="E8" s="112">
        <v>22.2</v>
      </c>
      <c r="F8" s="112"/>
      <c r="G8" s="112"/>
      <c r="H8" s="112"/>
      <c r="I8" s="112"/>
      <c r="J8" s="112"/>
      <c r="K8" s="112"/>
      <c r="L8" s="112"/>
      <c r="M8" s="112"/>
      <c r="N8" s="112"/>
      <c r="O8" s="113">
        <v>22.2</v>
      </c>
      <c r="P8" s="114"/>
      <c r="Q8" s="112"/>
      <c r="R8" s="115">
        <v>22.2</v>
      </c>
      <c r="S8" s="27" t="s">
        <v>150</v>
      </c>
    </row>
    <row r="9" spans="1:26">
      <c r="A9" s="110">
        <v>4</v>
      </c>
      <c r="B9" s="111" t="s">
        <v>153</v>
      </c>
      <c r="C9" s="112">
        <v>0</v>
      </c>
      <c r="D9" s="112">
        <v>0</v>
      </c>
      <c r="E9" s="112">
        <v>20.25</v>
      </c>
      <c r="F9" s="112">
        <v>0</v>
      </c>
      <c r="G9" s="112">
        <v>0</v>
      </c>
      <c r="H9" s="112">
        <v>0</v>
      </c>
      <c r="I9" s="112">
        <v>0</v>
      </c>
      <c r="J9" s="112">
        <v>0</v>
      </c>
      <c r="K9" s="112">
        <v>0</v>
      </c>
      <c r="L9" s="112">
        <v>0</v>
      </c>
      <c r="M9" s="112">
        <v>0</v>
      </c>
      <c r="N9" s="112">
        <v>0</v>
      </c>
      <c r="O9" s="113">
        <v>20.25</v>
      </c>
      <c r="P9" s="114"/>
      <c r="Q9" s="112">
        <v>0</v>
      </c>
      <c r="R9" s="115">
        <v>20.25</v>
      </c>
      <c r="S9" s="27" t="s">
        <v>150</v>
      </c>
    </row>
    <row r="10" spans="1:26">
      <c r="A10" s="116">
        <v>5</v>
      </c>
      <c r="B10" s="117" t="s">
        <v>154</v>
      </c>
      <c r="C10" s="118">
        <v>0</v>
      </c>
      <c r="D10" s="118">
        <v>0</v>
      </c>
      <c r="E10" s="118">
        <v>19.5</v>
      </c>
      <c r="F10" s="118">
        <v>0</v>
      </c>
      <c r="G10" s="118">
        <v>0</v>
      </c>
      <c r="H10" s="118">
        <v>0</v>
      </c>
      <c r="I10" s="118">
        <v>0</v>
      </c>
      <c r="J10" s="118">
        <v>0</v>
      </c>
      <c r="K10" s="118">
        <v>0</v>
      </c>
      <c r="L10" s="118">
        <v>0</v>
      </c>
      <c r="M10" s="118">
        <v>0</v>
      </c>
      <c r="N10" s="118">
        <v>0</v>
      </c>
      <c r="O10" s="119">
        <v>20.25</v>
      </c>
      <c r="P10" s="120"/>
      <c r="Q10" s="118">
        <v>0</v>
      </c>
      <c r="R10" s="121">
        <v>20.25</v>
      </c>
      <c r="S10" s="122" t="s">
        <v>150</v>
      </c>
    </row>
    <row r="11" spans="1:26">
      <c r="A11" s="123">
        <v>6</v>
      </c>
      <c r="B11" s="129" t="s">
        <v>155</v>
      </c>
      <c r="C11" s="130">
        <v>4.5</v>
      </c>
      <c r="D11" s="131">
        <v>2</v>
      </c>
      <c r="E11" s="132">
        <v>46.8</v>
      </c>
      <c r="F11" s="132">
        <v>0</v>
      </c>
      <c r="G11" s="132">
        <v>0</v>
      </c>
      <c r="H11" s="132">
        <v>0</v>
      </c>
      <c r="I11" s="132">
        <v>0</v>
      </c>
      <c r="J11" s="132">
        <v>0.2</v>
      </c>
      <c r="K11" s="132">
        <v>0</v>
      </c>
      <c r="L11" s="132">
        <v>0</v>
      </c>
      <c r="M11" s="132">
        <v>0</v>
      </c>
      <c r="N11" s="132">
        <v>0</v>
      </c>
      <c r="O11" s="133">
        <f t="shared" ref="O11:O27" si="0">SUM(C11:N11)</f>
        <v>53.5</v>
      </c>
      <c r="P11" s="134"/>
      <c r="Q11" s="132">
        <v>0</v>
      </c>
      <c r="R11" s="135">
        <f t="shared" ref="R11:R27" si="1">SUM(O11:Q11)</f>
        <v>53.5</v>
      </c>
      <c r="S11" s="136"/>
      <c r="T11" s="137"/>
      <c r="U11" s="137"/>
      <c r="V11" s="137"/>
      <c r="W11" s="137"/>
      <c r="X11" s="137"/>
      <c r="Y11" s="137"/>
      <c r="Z11" s="137"/>
    </row>
    <row r="12" spans="1:26">
      <c r="A12" s="123">
        <v>7</v>
      </c>
      <c r="B12" s="129" t="s">
        <v>156</v>
      </c>
      <c r="C12" s="130">
        <v>3</v>
      </c>
      <c r="D12" s="131">
        <v>2</v>
      </c>
      <c r="E12" s="132">
        <v>43.95</v>
      </c>
      <c r="F12" s="132">
        <v>0</v>
      </c>
      <c r="G12" s="132">
        <v>0</v>
      </c>
      <c r="H12" s="132">
        <v>0</v>
      </c>
      <c r="I12" s="132">
        <v>0</v>
      </c>
      <c r="J12" s="132">
        <v>0.4</v>
      </c>
      <c r="K12" s="132">
        <v>0</v>
      </c>
      <c r="L12" s="132">
        <v>0</v>
      </c>
      <c r="M12" s="132">
        <v>0</v>
      </c>
      <c r="N12" s="132">
        <v>0</v>
      </c>
      <c r="O12" s="133">
        <f t="shared" si="0"/>
        <v>49.35</v>
      </c>
      <c r="P12" s="134"/>
      <c r="Q12" s="132">
        <v>0</v>
      </c>
      <c r="R12" s="135">
        <f t="shared" si="1"/>
        <v>49.35</v>
      </c>
      <c r="S12" s="136"/>
      <c r="T12" s="137"/>
      <c r="U12" s="137"/>
      <c r="V12" s="137"/>
      <c r="W12" s="137"/>
      <c r="X12" s="137"/>
      <c r="Y12" s="137"/>
      <c r="Z12" s="137"/>
    </row>
    <row r="13" spans="1:26">
      <c r="A13" s="124">
        <v>8</v>
      </c>
      <c r="B13" s="129" t="s">
        <v>157</v>
      </c>
      <c r="C13" s="130">
        <v>4.5</v>
      </c>
      <c r="D13" s="131">
        <v>2</v>
      </c>
      <c r="E13" s="132">
        <v>37.5</v>
      </c>
      <c r="F13" s="132">
        <v>0</v>
      </c>
      <c r="G13" s="132">
        <v>0</v>
      </c>
      <c r="H13" s="132">
        <v>0</v>
      </c>
      <c r="I13" s="132">
        <v>0</v>
      </c>
      <c r="J13" s="132">
        <v>1.1000000000000001</v>
      </c>
      <c r="K13" s="132">
        <v>0</v>
      </c>
      <c r="L13" s="132">
        <v>0</v>
      </c>
      <c r="M13" s="132">
        <v>0</v>
      </c>
      <c r="N13" s="132">
        <v>0</v>
      </c>
      <c r="O13" s="133">
        <f t="shared" si="0"/>
        <v>45.1</v>
      </c>
      <c r="P13" s="134"/>
      <c r="Q13" s="132">
        <v>0</v>
      </c>
      <c r="R13" s="135">
        <f t="shared" si="1"/>
        <v>45.1</v>
      </c>
      <c r="S13" s="136"/>
      <c r="T13" s="137"/>
      <c r="U13" s="137"/>
      <c r="V13" s="137"/>
      <c r="W13" s="137"/>
      <c r="X13" s="137"/>
      <c r="Y13" s="137"/>
      <c r="Z13" s="137"/>
    </row>
    <row r="14" spans="1:26">
      <c r="A14" s="124">
        <v>9</v>
      </c>
      <c r="B14" s="129" t="s">
        <v>158</v>
      </c>
      <c r="C14" s="130">
        <v>3</v>
      </c>
      <c r="D14" s="131">
        <v>0</v>
      </c>
      <c r="E14" s="132">
        <v>39.9</v>
      </c>
      <c r="F14" s="132">
        <v>0</v>
      </c>
      <c r="G14" s="132">
        <v>0</v>
      </c>
      <c r="H14" s="132">
        <v>0</v>
      </c>
      <c r="I14" s="132">
        <v>0</v>
      </c>
      <c r="J14" s="132">
        <v>0</v>
      </c>
      <c r="K14" s="132">
        <v>0</v>
      </c>
      <c r="L14" s="132">
        <v>0</v>
      </c>
      <c r="M14" s="132">
        <v>0</v>
      </c>
      <c r="N14" s="132">
        <v>0</v>
      </c>
      <c r="O14" s="133">
        <f t="shared" si="0"/>
        <v>42.9</v>
      </c>
      <c r="P14" s="134"/>
      <c r="Q14" s="132">
        <v>0</v>
      </c>
      <c r="R14" s="135">
        <f t="shared" si="1"/>
        <v>42.9</v>
      </c>
      <c r="S14" s="136"/>
      <c r="T14" s="137"/>
      <c r="U14" s="137"/>
      <c r="V14" s="137"/>
      <c r="W14" s="137"/>
      <c r="X14" s="137"/>
      <c r="Y14" s="137"/>
      <c r="Z14" s="137"/>
    </row>
    <row r="15" spans="1:26">
      <c r="A15" s="125">
        <v>10</v>
      </c>
      <c r="B15" s="138" t="s">
        <v>159</v>
      </c>
      <c r="C15" s="139">
        <v>4.5</v>
      </c>
      <c r="D15" s="139">
        <v>2</v>
      </c>
      <c r="E15" s="140">
        <v>27.15</v>
      </c>
      <c r="F15" s="140">
        <v>1.65</v>
      </c>
      <c r="G15" s="140">
        <v>0</v>
      </c>
      <c r="H15" s="140">
        <v>0</v>
      </c>
      <c r="I15" s="140">
        <v>1.2000000000000002</v>
      </c>
      <c r="J15" s="140">
        <v>6.2</v>
      </c>
      <c r="K15" s="140">
        <v>0</v>
      </c>
      <c r="L15" s="140">
        <v>0</v>
      </c>
      <c r="M15" s="140">
        <v>0</v>
      </c>
      <c r="N15" s="140">
        <v>0</v>
      </c>
      <c r="O15" s="133">
        <f t="shared" si="0"/>
        <v>42.7</v>
      </c>
      <c r="P15" s="134"/>
      <c r="Q15" s="132">
        <v>0</v>
      </c>
      <c r="R15" s="135">
        <f t="shared" si="1"/>
        <v>42.7</v>
      </c>
      <c r="S15" s="141"/>
      <c r="T15" s="142"/>
      <c r="U15" s="142"/>
      <c r="V15" s="264"/>
      <c r="W15" s="265"/>
      <c r="X15" s="265"/>
      <c r="Y15" s="265"/>
      <c r="Z15" s="142"/>
    </row>
    <row r="16" spans="1:26">
      <c r="A16" s="124">
        <v>11</v>
      </c>
      <c r="B16" s="138" t="s">
        <v>160</v>
      </c>
      <c r="C16" s="139">
        <v>3</v>
      </c>
      <c r="D16" s="139">
        <v>2</v>
      </c>
      <c r="E16" s="140">
        <v>16.350000000000001</v>
      </c>
      <c r="F16" s="140">
        <v>1.65</v>
      </c>
      <c r="G16" s="140">
        <v>0</v>
      </c>
      <c r="H16" s="140">
        <v>0</v>
      </c>
      <c r="I16" s="140">
        <v>0</v>
      </c>
      <c r="J16" s="140">
        <v>15.4</v>
      </c>
      <c r="K16" s="140">
        <v>0</v>
      </c>
      <c r="L16" s="140">
        <v>0</v>
      </c>
      <c r="M16" s="140">
        <v>0</v>
      </c>
      <c r="N16" s="140">
        <v>0</v>
      </c>
      <c r="O16" s="133">
        <f t="shared" si="0"/>
        <v>38.4</v>
      </c>
      <c r="P16" s="134"/>
      <c r="Q16" s="132">
        <v>0</v>
      </c>
      <c r="R16" s="135">
        <f t="shared" si="1"/>
        <v>38.4</v>
      </c>
      <c r="S16" s="136"/>
      <c r="T16" s="137"/>
      <c r="U16" s="137"/>
      <c r="V16" s="137"/>
      <c r="W16" s="137"/>
      <c r="X16" s="137"/>
      <c r="Y16" s="137"/>
      <c r="Z16" s="137"/>
    </row>
    <row r="17" spans="1:26">
      <c r="A17" s="125">
        <v>12</v>
      </c>
      <c r="B17" s="138" t="s">
        <v>161</v>
      </c>
      <c r="C17" s="139">
        <v>3</v>
      </c>
      <c r="D17" s="139">
        <v>2</v>
      </c>
      <c r="E17" s="140">
        <v>11.4</v>
      </c>
      <c r="F17" s="140">
        <v>1.65</v>
      </c>
      <c r="G17" s="140">
        <v>0</v>
      </c>
      <c r="H17" s="140">
        <v>0</v>
      </c>
      <c r="I17" s="140">
        <v>0</v>
      </c>
      <c r="J17" s="140">
        <v>16.3</v>
      </c>
      <c r="K17" s="140">
        <v>0</v>
      </c>
      <c r="L17" s="140">
        <v>2</v>
      </c>
      <c r="M17" s="140">
        <v>0</v>
      </c>
      <c r="N17" s="140">
        <v>0</v>
      </c>
      <c r="O17" s="133">
        <f t="shared" si="0"/>
        <v>36.349999999999994</v>
      </c>
      <c r="P17" s="134"/>
      <c r="Q17" s="132">
        <v>0</v>
      </c>
      <c r="R17" s="135">
        <f t="shared" si="1"/>
        <v>36.349999999999994</v>
      </c>
      <c r="S17" s="143"/>
      <c r="T17" s="142"/>
      <c r="U17" s="142"/>
      <c r="V17" s="142"/>
      <c r="W17" s="142"/>
      <c r="X17" s="142"/>
      <c r="Y17" s="142"/>
      <c r="Z17" s="142"/>
    </row>
    <row r="18" spans="1:26">
      <c r="A18" s="124">
        <v>13</v>
      </c>
      <c r="B18" s="138" t="s">
        <v>162</v>
      </c>
      <c r="C18" s="139">
        <v>4</v>
      </c>
      <c r="D18" s="139">
        <v>2</v>
      </c>
      <c r="E18" s="140">
        <v>23.4</v>
      </c>
      <c r="F18" s="140">
        <v>1.65</v>
      </c>
      <c r="G18" s="140">
        <v>1.65</v>
      </c>
      <c r="H18" s="140">
        <v>0</v>
      </c>
      <c r="I18" s="140">
        <v>0</v>
      </c>
      <c r="J18" s="140">
        <v>2.7</v>
      </c>
      <c r="K18" s="140">
        <v>0</v>
      </c>
      <c r="L18" s="140">
        <v>0</v>
      </c>
      <c r="M18" s="140">
        <v>0</v>
      </c>
      <c r="N18" s="140">
        <v>0</v>
      </c>
      <c r="O18" s="133">
        <f t="shared" si="0"/>
        <v>35.4</v>
      </c>
      <c r="P18" s="134"/>
      <c r="Q18" s="132">
        <v>0</v>
      </c>
      <c r="R18" s="135">
        <f t="shared" si="1"/>
        <v>35.4</v>
      </c>
      <c r="S18" s="136"/>
      <c r="T18" s="137"/>
      <c r="U18" s="137"/>
      <c r="V18" s="137"/>
      <c r="W18" s="137"/>
      <c r="X18" s="137"/>
      <c r="Y18" s="137"/>
      <c r="Z18" s="137"/>
    </row>
    <row r="19" spans="1:26">
      <c r="A19" s="124">
        <v>14</v>
      </c>
      <c r="B19" s="138" t="s">
        <v>163</v>
      </c>
      <c r="C19" s="139">
        <v>4.5</v>
      </c>
      <c r="D19" s="139">
        <v>2</v>
      </c>
      <c r="E19" s="140">
        <v>19.649999999999999</v>
      </c>
      <c r="F19" s="140">
        <v>1.65</v>
      </c>
      <c r="G19" s="140">
        <v>0</v>
      </c>
      <c r="H19" s="140">
        <v>0</v>
      </c>
      <c r="I19" s="140">
        <v>0</v>
      </c>
      <c r="J19" s="140">
        <v>5.2</v>
      </c>
      <c r="K19" s="140">
        <v>0</v>
      </c>
      <c r="L19" s="140">
        <v>0</v>
      </c>
      <c r="M19" s="140">
        <v>0</v>
      </c>
      <c r="N19" s="140">
        <v>0</v>
      </c>
      <c r="O19" s="133">
        <f t="shared" si="0"/>
        <v>33</v>
      </c>
      <c r="P19" s="134"/>
      <c r="Q19" s="132">
        <v>0</v>
      </c>
      <c r="R19" s="135">
        <f t="shared" si="1"/>
        <v>33</v>
      </c>
      <c r="S19" s="136"/>
      <c r="T19" s="137"/>
      <c r="U19" s="137"/>
      <c r="V19" s="137"/>
      <c r="W19" s="137"/>
      <c r="X19" s="137"/>
      <c r="Y19" s="137"/>
      <c r="Z19" s="137"/>
    </row>
    <row r="20" spans="1:26">
      <c r="A20" s="124">
        <v>15</v>
      </c>
      <c r="B20" s="138" t="s">
        <v>164</v>
      </c>
      <c r="C20" s="144">
        <v>4</v>
      </c>
      <c r="D20" s="144">
        <v>2</v>
      </c>
      <c r="E20" s="145">
        <v>23.55</v>
      </c>
      <c r="F20" s="145">
        <v>1.65</v>
      </c>
      <c r="G20" s="145">
        <v>1.3499999999999999</v>
      </c>
      <c r="H20" s="145"/>
      <c r="I20" s="145"/>
      <c r="J20" s="145">
        <v>0.2</v>
      </c>
      <c r="K20" s="145"/>
      <c r="L20" s="145"/>
      <c r="M20" s="145"/>
      <c r="N20" s="145"/>
      <c r="O20" s="146">
        <f t="shared" si="0"/>
        <v>32.75</v>
      </c>
      <c r="P20" s="146"/>
      <c r="Q20" s="147"/>
      <c r="R20" s="135">
        <f t="shared" si="1"/>
        <v>32.75</v>
      </c>
      <c r="S20" s="136"/>
      <c r="T20" s="137"/>
      <c r="U20" s="137"/>
      <c r="V20" s="137"/>
      <c r="W20" s="137"/>
      <c r="X20" s="137"/>
      <c r="Y20" s="137"/>
      <c r="Z20" s="137"/>
    </row>
    <row r="21" spans="1:26" ht="15.75" customHeight="1">
      <c r="A21" s="125">
        <v>16</v>
      </c>
      <c r="B21" s="138" t="s">
        <v>165</v>
      </c>
      <c r="C21" s="139">
        <v>4</v>
      </c>
      <c r="D21" s="139">
        <v>2</v>
      </c>
      <c r="E21" s="140">
        <v>11.25</v>
      </c>
      <c r="F21" s="140">
        <v>1.65</v>
      </c>
      <c r="G21" s="140">
        <v>1.35</v>
      </c>
      <c r="H21" s="140"/>
      <c r="I21" s="140">
        <v>1.2</v>
      </c>
      <c r="J21" s="140">
        <v>11.25</v>
      </c>
      <c r="K21" s="140">
        <v>0</v>
      </c>
      <c r="L21" s="140">
        <v>0</v>
      </c>
      <c r="M21" s="140">
        <v>0</v>
      </c>
      <c r="N21" s="140">
        <v>0</v>
      </c>
      <c r="O21" s="133">
        <f t="shared" si="0"/>
        <v>32.700000000000003</v>
      </c>
      <c r="P21" s="134"/>
      <c r="Q21" s="132">
        <v>0</v>
      </c>
      <c r="R21" s="135">
        <f t="shared" si="1"/>
        <v>32.700000000000003</v>
      </c>
      <c r="S21" s="136"/>
      <c r="T21" s="137"/>
      <c r="U21" s="137"/>
      <c r="V21" s="137"/>
      <c r="W21" s="137"/>
      <c r="X21" s="137"/>
      <c r="Y21" s="137"/>
      <c r="Z21" s="137"/>
    </row>
    <row r="22" spans="1:26" ht="15.75" customHeight="1">
      <c r="A22" s="124">
        <v>17</v>
      </c>
      <c r="B22" s="138" t="s">
        <v>166</v>
      </c>
      <c r="C22" s="148">
        <v>4.5</v>
      </c>
      <c r="D22" s="139">
        <v>2</v>
      </c>
      <c r="E22" s="140">
        <v>15.9</v>
      </c>
      <c r="F22" s="140">
        <v>3.45</v>
      </c>
      <c r="G22" s="140">
        <v>1.2</v>
      </c>
      <c r="H22" s="140"/>
      <c r="I22" s="140">
        <v>0</v>
      </c>
      <c r="J22" s="140">
        <v>3.1</v>
      </c>
      <c r="K22" s="140">
        <v>0</v>
      </c>
      <c r="L22" s="140">
        <v>0</v>
      </c>
      <c r="M22" s="140">
        <v>0</v>
      </c>
      <c r="N22" s="140">
        <v>0</v>
      </c>
      <c r="O22" s="133">
        <f t="shared" si="0"/>
        <v>30.15</v>
      </c>
      <c r="P22" s="134"/>
      <c r="Q22" s="133"/>
      <c r="R22" s="135">
        <f t="shared" si="1"/>
        <v>30.15</v>
      </c>
      <c r="S22" s="136"/>
      <c r="T22" s="137"/>
      <c r="U22" s="137"/>
      <c r="V22" s="137"/>
      <c r="W22" s="137"/>
      <c r="X22" s="137"/>
      <c r="Y22" s="137"/>
      <c r="Z22" s="137"/>
    </row>
    <row r="23" spans="1:26" ht="15.75" customHeight="1">
      <c r="A23" s="124">
        <v>18</v>
      </c>
      <c r="B23" s="138" t="s">
        <v>167</v>
      </c>
      <c r="C23" s="148">
        <v>4</v>
      </c>
      <c r="D23" s="139">
        <v>2</v>
      </c>
      <c r="E23" s="140">
        <v>18.600000000000001</v>
      </c>
      <c r="F23" s="140">
        <v>1.65</v>
      </c>
      <c r="G23" s="140">
        <v>0.9</v>
      </c>
      <c r="H23" s="140"/>
      <c r="I23" s="140"/>
      <c r="J23" s="140">
        <v>2.8</v>
      </c>
      <c r="K23" s="140"/>
      <c r="L23" s="140"/>
      <c r="M23" s="140"/>
      <c r="N23" s="140"/>
      <c r="O23" s="133">
        <f t="shared" si="0"/>
        <v>29.95</v>
      </c>
      <c r="P23" s="134"/>
      <c r="Q23" s="133"/>
      <c r="R23" s="135">
        <f t="shared" si="1"/>
        <v>29.95</v>
      </c>
      <c r="S23" s="136"/>
      <c r="T23" s="137"/>
      <c r="U23" s="137"/>
      <c r="V23" s="137"/>
      <c r="W23" s="137"/>
      <c r="X23" s="137"/>
      <c r="Y23" s="137"/>
      <c r="Z23" s="137"/>
    </row>
    <row r="24" spans="1:26" ht="15.75" customHeight="1">
      <c r="A24" s="124">
        <v>19</v>
      </c>
      <c r="B24" s="138" t="s">
        <v>168</v>
      </c>
      <c r="C24" s="149">
        <v>4</v>
      </c>
      <c r="D24" s="144">
        <v>2</v>
      </c>
      <c r="E24" s="145">
        <v>17.100000000000001</v>
      </c>
      <c r="F24" s="145">
        <v>1.65</v>
      </c>
      <c r="G24" s="145">
        <v>1.3499999999999999</v>
      </c>
      <c r="H24" s="145"/>
      <c r="I24" s="145"/>
      <c r="J24" s="145">
        <v>2.8</v>
      </c>
      <c r="K24" s="145"/>
      <c r="L24" s="145"/>
      <c r="M24" s="145"/>
      <c r="N24" s="145"/>
      <c r="O24" s="146">
        <f t="shared" si="0"/>
        <v>28.900000000000002</v>
      </c>
      <c r="P24" s="146"/>
      <c r="Q24" s="147"/>
      <c r="R24" s="135">
        <f t="shared" si="1"/>
        <v>28.900000000000002</v>
      </c>
      <c r="S24" s="136"/>
      <c r="T24" s="137"/>
      <c r="U24" s="137"/>
      <c r="V24" s="137"/>
      <c r="W24" s="137"/>
      <c r="X24" s="137"/>
      <c r="Y24" s="137"/>
      <c r="Z24" s="137"/>
    </row>
    <row r="25" spans="1:26" ht="15.75" customHeight="1">
      <c r="A25" s="125">
        <v>20</v>
      </c>
      <c r="B25" s="150" t="s">
        <v>170</v>
      </c>
      <c r="C25" s="139">
        <v>4</v>
      </c>
      <c r="D25" s="139">
        <v>2</v>
      </c>
      <c r="E25" s="140">
        <v>3.6</v>
      </c>
      <c r="F25" s="140">
        <v>7.8</v>
      </c>
      <c r="G25" s="140">
        <v>1.35</v>
      </c>
      <c r="H25" s="140"/>
      <c r="I25" s="140">
        <v>0.7</v>
      </c>
      <c r="J25" s="140">
        <v>9.3000000000000007</v>
      </c>
      <c r="K25" s="140"/>
      <c r="L25" s="140"/>
      <c r="M25" s="140"/>
      <c r="N25" s="140"/>
      <c r="O25" s="151">
        <f t="shared" ref="O25:O26" si="2">SUM(C25:N25)</f>
        <v>28.75</v>
      </c>
      <c r="P25" s="152"/>
      <c r="Q25" s="140"/>
      <c r="R25" s="153">
        <f t="shared" ref="R25:R26" si="3">SUM(O25:Q25)</f>
        <v>28.75</v>
      </c>
      <c r="S25" s="136"/>
      <c r="T25" s="137"/>
      <c r="U25" s="137"/>
      <c r="V25" s="137"/>
      <c r="W25" s="137"/>
      <c r="X25" s="137"/>
      <c r="Y25" s="137"/>
      <c r="Z25" s="137"/>
    </row>
    <row r="26" spans="1:26" ht="15.75" customHeight="1">
      <c r="A26" s="125">
        <v>21</v>
      </c>
      <c r="B26" s="138" t="s">
        <v>169</v>
      </c>
      <c r="C26" s="149">
        <v>4.5</v>
      </c>
      <c r="D26" s="144">
        <v>2</v>
      </c>
      <c r="E26" s="145">
        <v>9</v>
      </c>
      <c r="F26" s="145">
        <v>1.65</v>
      </c>
      <c r="G26" s="145">
        <v>1.3499999999999999</v>
      </c>
      <c r="H26" s="145"/>
      <c r="I26" s="145"/>
      <c r="J26" s="145">
        <v>9.8000000000000007</v>
      </c>
      <c r="K26" s="145"/>
      <c r="L26" s="145"/>
      <c r="M26" s="145"/>
      <c r="N26" s="145"/>
      <c r="O26" s="146">
        <f t="shared" si="2"/>
        <v>28.3</v>
      </c>
      <c r="P26" s="146"/>
      <c r="Q26" s="147"/>
      <c r="R26" s="135">
        <f t="shared" si="3"/>
        <v>28.3</v>
      </c>
      <c r="S26" s="154"/>
      <c r="T26" s="137"/>
      <c r="U26" s="137"/>
      <c r="V26" s="137"/>
      <c r="W26" s="137"/>
      <c r="X26" s="137"/>
      <c r="Y26" s="137"/>
      <c r="Z26" s="137"/>
    </row>
    <row r="27" spans="1:26" ht="15.75" customHeight="1">
      <c r="A27" s="124">
        <v>22</v>
      </c>
      <c r="B27" s="138" t="s">
        <v>171</v>
      </c>
      <c r="C27" s="139">
        <v>4</v>
      </c>
      <c r="D27" s="139">
        <v>2</v>
      </c>
      <c r="E27" s="140">
        <v>10.95</v>
      </c>
      <c r="F27" s="140">
        <v>1.65</v>
      </c>
      <c r="G27" s="140">
        <v>1.2</v>
      </c>
      <c r="H27" s="140">
        <v>3.3</v>
      </c>
      <c r="I27" s="140"/>
      <c r="J27" s="140">
        <v>4.8</v>
      </c>
      <c r="K27" s="140"/>
      <c r="L27" s="140"/>
      <c r="M27" s="140"/>
      <c r="N27" s="140"/>
      <c r="O27" s="133">
        <f t="shared" si="0"/>
        <v>27.9</v>
      </c>
      <c r="P27" s="134"/>
      <c r="Q27" s="132"/>
      <c r="R27" s="135">
        <f t="shared" si="1"/>
        <v>27.9</v>
      </c>
      <c r="S27" s="154"/>
      <c r="T27" s="137"/>
      <c r="U27" s="137"/>
      <c r="V27" s="266"/>
      <c r="W27" s="267"/>
      <c r="X27" s="267"/>
      <c r="Y27" s="268"/>
      <c r="Z27" s="137"/>
    </row>
    <row r="28" spans="1:26" ht="15.75" customHeight="1">
      <c r="A28" s="125">
        <v>23</v>
      </c>
      <c r="B28" s="138" t="s">
        <v>172</v>
      </c>
      <c r="C28" s="139">
        <v>4.5</v>
      </c>
      <c r="D28" s="139">
        <v>2</v>
      </c>
      <c r="E28" s="140">
        <v>11.9</v>
      </c>
      <c r="F28" s="140">
        <v>0</v>
      </c>
      <c r="G28" s="140">
        <v>1.8</v>
      </c>
      <c r="H28" s="140"/>
      <c r="I28" s="140"/>
      <c r="J28" s="140">
        <v>7.3</v>
      </c>
      <c r="K28" s="140"/>
      <c r="L28" s="140"/>
      <c r="M28" s="140"/>
      <c r="N28" s="140"/>
      <c r="O28" s="133">
        <v>27.5</v>
      </c>
      <c r="P28" s="134"/>
      <c r="Q28" s="132"/>
      <c r="R28" s="135">
        <v>27.5</v>
      </c>
      <c r="S28" s="154"/>
      <c r="T28" s="137"/>
      <c r="U28" s="137"/>
      <c r="V28" s="266"/>
      <c r="W28" s="267"/>
      <c r="X28" s="267"/>
      <c r="Y28" s="268"/>
      <c r="Z28" s="137"/>
    </row>
    <row r="29" spans="1:26" ht="15.75" customHeight="1">
      <c r="A29" s="124">
        <v>24</v>
      </c>
      <c r="B29" s="138" t="s">
        <v>173</v>
      </c>
      <c r="C29" s="139">
        <v>4</v>
      </c>
      <c r="D29" s="139">
        <v>2</v>
      </c>
      <c r="E29" s="140">
        <v>6.45</v>
      </c>
      <c r="F29" s="140">
        <v>1.8</v>
      </c>
      <c r="G29" s="140">
        <v>1.35</v>
      </c>
      <c r="H29" s="140"/>
      <c r="I29" s="140">
        <v>1.2</v>
      </c>
      <c r="J29" s="140">
        <v>11.3</v>
      </c>
      <c r="K29" s="140"/>
      <c r="L29" s="140"/>
      <c r="M29" s="140"/>
      <c r="N29" s="140"/>
      <c r="O29" s="133">
        <v>26.2</v>
      </c>
      <c r="P29" s="134"/>
      <c r="Q29" s="132"/>
      <c r="R29" s="135">
        <v>26.2</v>
      </c>
      <c r="S29" s="154"/>
      <c r="T29" s="137"/>
      <c r="U29" s="137"/>
      <c r="V29" s="155"/>
      <c r="W29" s="155"/>
      <c r="X29" s="155"/>
      <c r="Y29" s="155"/>
      <c r="Z29" s="137"/>
    </row>
    <row r="30" spans="1:26" ht="15.75" customHeight="1">
      <c r="A30" s="124">
        <v>25</v>
      </c>
      <c r="B30" s="138" t="s">
        <v>174</v>
      </c>
      <c r="C30" s="139">
        <v>4.5</v>
      </c>
      <c r="D30" s="139">
        <v>2</v>
      </c>
      <c r="E30" s="140">
        <v>16.95</v>
      </c>
      <c r="F30" s="140">
        <v>0</v>
      </c>
      <c r="G30" s="140">
        <v>0</v>
      </c>
      <c r="H30" s="140">
        <v>0</v>
      </c>
      <c r="I30" s="140"/>
      <c r="J30" s="140">
        <v>2.1</v>
      </c>
      <c r="K30" s="140"/>
      <c r="L30" s="140"/>
      <c r="M30" s="140"/>
      <c r="N30" s="140"/>
      <c r="O30" s="133">
        <f t="shared" ref="O30:O41" si="4">SUM(C30:N30)</f>
        <v>25.55</v>
      </c>
      <c r="P30" s="134"/>
      <c r="Q30" s="132"/>
      <c r="R30" s="135">
        <f t="shared" ref="R30:R41" si="5">SUM(O30:Q30)</f>
        <v>25.55</v>
      </c>
      <c r="S30" s="154"/>
      <c r="T30" s="137"/>
      <c r="U30" s="137"/>
      <c r="V30" s="155"/>
      <c r="W30" s="155"/>
      <c r="X30" s="155"/>
      <c r="Y30" s="155"/>
      <c r="Z30" s="137"/>
    </row>
    <row r="31" spans="1:26" ht="15.75" customHeight="1">
      <c r="A31" s="124">
        <v>26</v>
      </c>
      <c r="B31" s="138" t="s">
        <v>175</v>
      </c>
      <c r="C31" s="139">
        <v>4</v>
      </c>
      <c r="D31" s="139">
        <v>2</v>
      </c>
      <c r="E31" s="140">
        <v>9.75</v>
      </c>
      <c r="F31" s="140">
        <v>0</v>
      </c>
      <c r="G31" s="140">
        <v>1.3499999999999999</v>
      </c>
      <c r="H31" s="140">
        <v>0.1</v>
      </c>
      <c r="I31" s="140">
        <v>0</v>
      </c>
      <c r="J31" s="140">
        <v>7.3000000000000007</v>
      </c>
      <c r="K31" s="140">
        <v>0</v>
      </c>
      <c r="L31" s="140">
        <v>0</v>
      </c>
      <c r="M31" s="140">
        <v>0</v>
      </c>
      <c r="N31" s="140">
        <v>0</v>
      </c>
      <c r="O31" s="133">
        <f t="shared" si="4"/>
        <v>24.500000000000004</v>
      </c>
      <c r="P31" s="134"/>
      <c r="Q31" s="132">
        <v>0</v>
      </c>
      <c r="R31" s="135">
        <f t="shared" si="5"/>
        <v>24.500000000000004</v>
      </c>
      <c r="S31" s="148"/>
      <c r="T31" s="137"/>
      <c r="U31" s="137"/>
      <c r="V31" s="155"/>
      <c r="W31" s="155"/>
      <c r="X31" s="155"/>
      <c r="Y31" s="155"/>
      <c r="Z31" s="137"/>
    </row>
    <row r="32" spans="1:26" ht="15.75" customHeight="1">
      <c r="A32" s="124">
        <v>27</v>
      </c>
      <c r="B32" s="138" t="s">
        <v>176</v>
      </c>
      <c r="C32" s="139">
        <v>4</v>
      </c>
      <c r="D32" s="139">
        <v>2</v>
      </c>
      <c r="E32" s="140">
        <v>9.9</v>
      </c>
      <c r="F32" s="140">
        <v>1.65</v>
      </c>
      <c r="G32" s="140">
        <v>1.3499999999999999</v>
      </c>
      <c r="H32" s="140">
        <v>0</v>
      </c>
      <c r="I32" s="140">
        <v>0</v>
      </c>
      <c r="J32" s="140">
        <v>5.2</v>
      </c>
      <c r="K32" s="140">
        <v>0</v>
      </c>
      <c r="L32" s="140">
        <v>0</v>
      </c>
      <c r="M32" s="140">
        <v>0</v>
      </c>
      <c r="N32" s="140">
        <v>0</v>
      </c>
      <c r="O32" s="133">
        <f t="shared" si="4"/>
        <v>24.1</v>
      </c>
      <c r="P32" s="134"/>
      <c r="Q32" s="132">
        <v>0</v>
      </c>
      <c r="R32" s="135">
        <f t="shared" si="5"/>
        <v>24.1</v>
      </c>
      <c r="S32" s="154"/>
      <c r="T32" s="137"/>
      <c r="U32" s="137"/>
      <c r="V32" s="137"/>
      <c r="W32" s="137"/>
      <c r="X32" s="137"/>
      <c r="Y32" s="137"/>
      <c r="Z32" s="137"/>
    </row>
    <row r="33" spans="1:26" ht="15.75" customHeight="1">
      <c r="A33" s="125">
        <v>28</v>
      </c>
      <c r="B33" s="166" t="s">
        <v>177</v>
      </c>
      <c r="C33" s="167">
        <v>4</v>
      </c>
      <c r="D33" s="167">
        <v>2</v>
      </c>
      <c r="E33" s="168">
        <v>1.35</v>
      </c>
      <c r="F33" s="168">
        <v>0</v>
      </c>
      <c r="G33" s="168">
        <v>0</v>
      </c>
      <c r="H33" s="168">
        <v>0</v>
      </c>
      <c r="I33" s="168">
        <v>0</v>
      </c>
      <c r="J33" s="168">
        <v>0.1</v>
      </c>
      <c r="K33" s="168"/>
      <c r="L33" s="168"/>
      <c r="M33" s="168"/>
      <c r="N33" s="168"/>
      <c r="O33" s="169">
        <f t="shared" si="4"/>
        <v>7.4499999999999993</v>
      </c>
      <c r="P33" s="170"/>
      <c r="Q33" s="168">
        <v>16.05</v>
      </c>
      <c r="R33" s="171">
        <f t="shared" si="5"/>
        <v>23.5</v>
      </c>
      <c r="S33" s="172" t="s">
        <v>178</v>
      </c>
      <c r="T33" s="137"/>
      <c r="U33" s="137"/>
      <c r="V33" s="137"/>
      <c r="W33" s="137"/>
      <c r="X33" s="137"/>
      <c r="Y33" s="137"/>
      <c r="Z33" s="137"/>
    </row>
    <row r="34" spans="1:26" ht="15.75" customHeight="1">
      <c r="A34" s="125">
        <v>29</v>
      </c>
      <c r="B34" s="138" t="s">
        <v>179</v>
      </c>
      <c r="C34" s="139">
        <v>4</v>
      </c>
      <c r="D34" s="139">
        <v>2</v>
      </c>
      <c r="E34" s="140">
        <v>9.15</v>
      </c>
      <c r="F34" s="140">
        <v>1.65</v>
      </c>
      <c r="G34" s="140">
        <v>1.3499999999999999</v>
      </c>
      <c r="H34" s="140">
        <v>0</v>
      </c>
      <c r="I34" s="140">
        <v>0</v>
      </c>
      <c r="J34" s="140">
        <v>3.3000000000000003</v>
      </c>
      <c r="K34" s="140">
        <v>0</v>
      </c>
      <c r="L34" s="140">
        <v>2</v>
      </c>
      <c r="M34" s="140">
        <v>0</v>
      </c>
      <c r="N34" s="140">
        <v>0</v>
      </c>
      <c r="O34" s="133">
        <f t="shared" si="4"/>
        <v>23.450000000000003</v>
      </c>
      <c r="P34" s="134"/>
      <c r="Q34" s="132">
        <v>0</v>
      </c>
      <c r="R34" s="135">
        <f t="shared" si="5"/>
        <v>23.450000000000003</v>
      </c>
      <c r="S34" s="154"/>
      <c r="T34" s="137"/>
      <c r="U34" s="137"/>
      <c r="V34" s="137"/>
      <c r="W34" s="137"/>
      <c r="X34" s="137"/>
      <c r="Y34" s="137"/>
      <c r="Z34" s="137"/>
    </row>
    <row r="35" spans="1:26" ht="15.75" customHeight="1">
      <c r="A35" s="157">
        <v>30</v>
      </c>
      <c r="B35" s="150" t="s">
        <v>180</v>
      </c>
      <c r="C35" s="139">
        <v>4</v>
      </c>
      <c r="D35" s="139">
        <v>2</v>
      </c>
      <c r="E35" s="140">
        <v>10.049999999999999</v>
      </c>
      <c r="F35" s="140">
        <v>1.65</v>
      </c>
      <c r="G35" s="140">
        <v>1.7999999999999998</v>
      </c>
      <c r="H35" s="140">
        <v>0</v>
      </c>
      <c r="I35" s="140">
        <v>0</v>
      </c>
      <c r="J35" s="140">
        <v>3.7</v>
      </c>
      <c r="K35" s="140">
        <v>0</v>
      </c>
      <c r="L35" s="140">
        <v>0</v>
      </c>
      <c r="M35" s="140">
        <v>0</v>
      </c>
      <c r="N35" s="140">
        <v>0</v>
      </c>
      <c r="O35" s="151">
        <f t="shared" si="4"/>
        <v>23.199999999999996</v>
      </c>
      <c r="P35" s="152"/>
      <c r="Q35" s="140">
        <v>0</v>
      </c>
      <c r="R35" s="153">
        <f t="shared" si="5"/>
        <v>23.199999999999996</v>
      </c>
      <c r="S35" s="154"/>
      <c r="T35" s="137"/>
      <c r="U35" s="137"/>
      <c r="V35" s="137"/>
      <c r="W35" s="137"/>
      <c r="X35" s="137"/>
      <c r="Y35" s="137"/>
      <c r="Z35" s="137"/>
    </row>
    <row r="36" spans="1:26" ht="15.75" customHeight="1">
      <c r="A36" s="165">
        <v>31</v>
      </c>
      <c r="B36" s="150" t="s">
        <v>181</v>
      </c>
      <c r="C36" s="139">
        <v>4</v>
      </c>
      <c r="D36" s="139">
        <v>2</v>
      </c>
      <c r="E36" s="140">
        <v>7.05</v>
      </c>
      <c r="F36" s="140">
        <v>0</v>
      </c>
      <c r="G36" s="140">
        <v>1.35</v>
      </c>
      <c r="H36" s="140"/>
      <c r="I36" s="140"/>
      <c r="J36" s="140">
        <v>8.1999999999999993</v>
      </c>
      <c r="K36" s="140"/>
      <c r="L36" s="140"/>
      <c r="M36" s="140"/>
      <c r="N36" s="140"/>
      <c r="O36" s="133">
        <f t="shared" si="4"/>
        <v>22.6</v>
      </c>
      <c r="P36" s="134"/>
      <c r="Q36" s="132">
        <v>0</v>
      </c>
      <c r="R36" s="135">
        <f t="shared" si="5"/>
        <v>22.6</v>
      </c>
      <c r="S36" s="154"/>
      <c r="T36" s="137"/>
      <c r="U36" s="137"/>
      <c r="V36" s="137"/>
      <c r="W36" s="137"/>
      <c r="X36" s="137"/>
      <c r="Y36" s="137"/>
      <c r="Z36" s="137"/>
    </row>
    <row r="37" spans="1:26" ht="15.75" customHeight="1">
      <c r="A37" s="165">
        <v>32</v>
      </c>
      <c r="B37" s="138" t="s">
        <v>182</v>
      </c>
      <c r="C37" s="139">
        <v>4</v>
      </c>
      <c r="D37" s="139">
        <v>2</v>
      </c>
      <c r="E37" s="140">
        <v>6.6</v>
      </c>
      <c r="F37" s="140">
        <v>1.65</v>
      </c>
      <c r="G37" s="140">
        <v>1.3499999999999999</v>
      </c>
      <c r="H37" s="140">
        <v>0</v>
      </c>
      <c r="I37" s="140">
        <v>0</v>
      </c>
      <c r="J37" s="140">
        <v>7</v>
      </c>
      <c r="K37" s="140">
        <v>0</v>
      </c>
      <c r="L37" s="140">
        <v>0</v>
      </c>
      <c r="M37" s="140">
        <v>0</v>
      </c>
      <c r="N37" s="140">
        <v>0</v>
      </c>
      <c r="O37" s="133">
        <f t="shared" si="4"/>
        <v>22.6</v>
      </c>
      <c r="P37" s="134"/>
      <c r="Q37" s="132">
        <v>0</v>
      </c>
      <c r="R37" s="135">
        <f t="shared" si="5"/>
        <v>22.6</v>
      </c>
      <c r="S37" s="154"/>
      <c r="T37" s="137"/>
      <c r="U37" s="137"/>
      <c r="V37" s="137"/>
      <c r="W37" s="137"/>
      <c r="X37" s="137"/>
      <c r="Y37" s="137"/>
      <c r="Z37" s="137"/>
    </row>
    <row r="38" spans="1:26" ht="15.75" customHeight="1">
      <c r="A38" s="157">
        <v>33</v>
      </c>
      <c r="B38" s="138" t="s">
        <v>183</v>
      </c>
      <c r="C38" s="139">
        <v>4</v>
      </c>
      <c r="D38" s="139">
        <v>0</v>
      </c>
      <c r="E38" s="140">
        <v>0.6</v>
      </c>
      <c r="F38" s="140">
        <v>0.9</v>
      </c>
      <c r="G38" s="140">
        <v>1.3499999999999999</v>
      </c>
      <c r="H38" s="140">
        <v>5.3</v>
      </c>
      <c r="I38" s="140">
        <v>0</v>
      </c>
      <c r="J38" s="140">
        <v>10.3</v>
      </c>
      <c r="K38" s="140">
        <v>0</v>
      </c>
      <c r="L38" s="140">
        <v>0</v>
      </c>
      <c r="M38" s="140">
        <v>0</v>
      </c>
      <c r="N38" s="140">
        <v>0</v>
      </c>
      <c r="O38" s="133">
        <f t="shared" si="4"/>
        <v>22.45</v>
      </c>
      <c r="P38" s="134"/>
      <c r="Q38" s="132">
        <v>0</v>
      </c>
      <c r="R38" s="135">
        <f t="shared" si="5"/>
        <v>22.45</v>
      </c>
      <c r="S38" s="154"/>
      <c r="T38" s="137"/>
      <c r="U38" s="137"/>
      <c r="V38" s="137"/>
      <c r="W38" s="137"/>
      <c r="X38" s="137"/>
      <c r="Y38" s="137"/>
      <c r="Z38" s="137"/>
    </row>
    <row r="39" spans="1:26" s="128" customFormat="1" ht="15.75" customHeight="1">
      <c r="A39" s="165">
        <v>34</v>
      </c>
      <c r="B39" s="150" t="s">
        <v>189</v>
      </c>
      <c r="C39" s="139">
        <v>4</v>
      </c>
      <c r="D39" s="139">
        <v>2</v>
      </c>
      <c r="E39" s="140">
        <v>0.15</v>
      </c>
      <c r="F39" s="140">
        <v>3.3</v>
      </c>
      <c r="G39" s="140">
        <v>1.8</v>
      </c>
      <c r="H39" s="140">
        <v>6.8</v>
      </c>
      <c r="I39" s="140">
        <v>0</v>
      </c>
      <c r="J39" s="140">
        <v>2.7</v>
      </c>
      <c r="K39" s="140"/>
      <c r="L39" s="140"/>
      <c r="M39" s="140"/>
      <c r="N39" s="140">
        <v>1.5</v>
      </c>
      <c r="O39" s="151">
        <f t="shared" si="4"/>
        <v>22.25</v>
      </c>
      <c r="P39" s="152"/>
      <c r="Q39" s="140"/>
      <c r="R39" s="153">
        <f t="shared" si="5"/>
        <v>22.25</v>
      </c>
      <c r="S39" s="154"/>
      <c r="T39" s="137"/>
      <c r="U39" s="137"/>
      <c r="V39" s="137"/>
      <c r="W39" s="137"/>
      <c r="X39" s="137"/>
      <c r="Y39" s="137"/>
      <c r="Z39" s="137"/>
    </row>
    <row r="40" spans="1:26" ht="15.75" customHeight="1">
      <c r="A40" s="157">
        <v>35</v>
      </c>
      <c r="B40" s="138" t="s">
        <v>184</v>
      </c>
      <c r="C40" s="144">
        <v>4</v>
      </c>
      <c r="D40" s="144">
        <v>2</v>
      </c>
      <c r="E40" s="145">
        <v>11.85</v>
      </c>
      <c r="F40" s="145">
        <v>1.65</v>
      </c>
      <c r="G40" s="145">
        <v>0</v>
      </c>
      <c r="H40" s="145">
        <v>0</v>
      </c>
      <c r="I40" s="145">
        <v>0</v>
      </c>
      <c r="J40" s="145">
        <v>2.7</v>
      </c>
      <c r="K40" s="145">
        <v>0</v>
      </c>
      <c r="L40" s="145">
        <v>0</v>
      </c>
      <c r="M40" s="145">
        <v>0</v>
      </c>
      <c r="N40" s="145">
        <v>0</v>
      </c>
      <c r="O40" s="156">
        <f t="shared" si="4"/>
        <v>22.2</v>
      </c>
      <c r="P40" s="157"/>
      <c r="Q40" s="145">
        <v>0</v>
      </c>
      <c r="R40" s="153">
        <f t="shared" si="5"/>
        <v>22.2</v>
      </c>
      <c r="S40" s="154"/>
      <c r="T40" s="137"/>
      <c r="U40" s="137"/>
      <c r="V40" s="137"/>
      <c r="W40" s="137"/>
      <c r="X40" s="137"/>
      <c r="Y40" s="137"/>
      <c r="Z40" s="137"/>
    </row>
    <row r="41" spans="1:26" ht="15.75" customHeight="1">
      <c r="A41" s="165">
        <v>36</v>
      </c>
      <c r="B41" s="150" t="s">
        <v>185</v>
      </c>
      <c r="C41" s="139">
        <v>4</v>
      </c>
      <c r="D41" s="139">
        <v>2</v>
      </c>
      <c r="E41" s="140">
        <v>11.549999999999999</v>
      </c>
      <c r="F41" s="140">
        <v>1.65</v>
      </c>
      <c r="G41" s="140">
        <v>0</v>
      </c>
      <c r="H41" s="140">
        <v>0</v>
      </c>
      <c r="I41" s="140">
        <v>0</v>
      </c>
      <c r="J41" s="140">
        <v>2.5</v>
      </c>
      <c r="K41" s="140"/>
      <c r="L41" s="140"/>
      <c r="M41" s="140"/>
      <c r="N41" s="140"/>
      <c r="O41" s="151">
        <f t="shared" si="4"/>
        <v>21.699999999999996</v>
      </c>
      <c r="P41" s="152"/>
      <c r="Q41" s="140"/>
      <c r="R41" s="153">
        <f t="shared" si="5"/>
        <v>21.699999999999996</v>
      </c>
      <c r="S41" s="154"/>
      <c r="T41" s="137"/>
      <c r="U41" s="137"/>
      <c r="V41" s="137"/>
      <c r="W41" s="137"/>
      <c r="X41" s="137"/>
      <c r="Y41" s="137"/>
      <c r="Z41" s="137"/>
    </row>
    <row r="42" spans="1:26" ht="15.75" customHeight="1">
      <c r="A42" s="165">
        <v>37</v>
      </c>
      <c r="B42" s="158" t="s">
        <v>186</v>
      </c>
      <c r="C42" s="139">
        <v>4</v>
      </c>
      <c r="D42" s="140">
        <v>2</v>
      </c>
      <c r="E42" s="159">
        <v>14.3</v>
      </c>
      <c r="F42" s="140">
        <v>0</v>
      </c>
      <c r="G42" s="140">
        <v>1.35</v>
      </c>
      <c r="H42" s="140"/>
      <c r="I42" s="140"/>
      <c r="J42" s="140">
        <v>0</v>
      </c>
      <c r="K42" s="140"/>
      <c r="L42" s="140"/>
      <c r="M42" s="140"/>
      <c r="N42" s="140"/>
      <c r="O42" s="160">
        <v>21.65</v>
      </c>
      <c r="P42" s="161"/>
      <c r="Q42" s="162"/>
      <c r="R42" s="163">
        <v>21.65</v>
      </c>
      <c r="S42" s="175"/>
      <c r="T42" s="137"/>
      <c r="U42" s="137"/>
      <c r="V42" s="137"/>
      <c r="W42" s="137"/>
      <c r="X42" s="137"/>
      <c r="Y42" s="137"/>
      <c r="Z42" s="137"/>
    </row>
    <row r="43" spans="1:26" ht="15.75" customHeight="1">
      <c r="A43" s="165">
        <v>38</v>
      </c>
      <c r="B43" s="158" t="s">
        <v>187</v>
      </c>
      <c r="C43" s="139">
        <v>4</v>
      </c>
      <c r="D43" s="139">
        <v>2</v>
      </c>
      <c r="E43" s="140">
        <v>9.65</v>
      </c>
      <c r="F43" s="140"/>
      <c r="G43" s="140">
        <v>1.2</v>
      </c>
      <c r="H43" s="140"/>
      <c r="I43" s="140"/>
      <c r="J43" s="140">
        <v>4.7</v>
      </c>
      <c r="K43" s="140"/>
      <c r="L43" s="140"/>
      <c r="M43" s="140"/>
      <c r="N43" s="140"/>
      <c r="O43" s="160">
        <v>21.55</v>
      </c>
      <c r="P43" s="161"/>
      <c r="Q43" s="162"/>
      <c r="R43" s="173">
        <v>21.55</v>
      </c>
      <c r="S43" s="176"/>
      <c r="T43" s="137"/>
      <c r="U43" s="137"/>
      <c r="V43" s="137"/>
      <c r="W43" s="137"/>
      <c r="X43" s="137"/>
      <c r="Y43" s="137"/>
      <c r="Z43" s="137"/>
    </row>
    <row r="44" spans="1:26" ht="15.75" customHeight="1">
      <c r="A44" s="165">
        <v>39</v>
      </c>
      <c r="B44" s="150" t="s">
        <v>188</v>
      </c>
      <c r="C44" s="139">
        <v>4</v>
      </c>
      <c r="D44" s="139">
        <v>2</v>
      </c>
      <c r="E44" s="140">
        <v>5.85</v>
      </c>
      <c r="F44" s="140">
        <v>0</v>
      </c>
      <c r="G44" s="140">
        <v>1.35</v>
      </c>
      <c r="H44" s="140">
        <v>5.5</v>
      </c>
      <c r="I44" s="140">
        <v>0</v>
      </c>
      <c r="J44" s="140">
        <v>2.6</v>
      </c>
      <c r="K44" s="140"/>
      <c r="L44" s="140"/>
      <c r="M44" s="140"/>
      <c r="N44" s="140"/>
      <c r="O44" s="151">
        <f t="shared" ref="O44:O53" si="6">SUM(C44:N44)</f>
        <v>21.3</v>
      </c>
      <c r="P44" s="152"/>
      <c r="Q44" s="140"/>
      <c r="R44" s="174">
        <f t="shared" ref="R44:R53" si="7">SUM(O44:Q44)</f>
        <v>21.3</v>
      </c>
      <c r="S44" s="177"/>
      <c r="T44" s="137"/>
      <c r="U44" s="137"/>
      <c r="V44" s="137"/>
      <c r="W44" s="137"/>
      <c r="X44" s="137"/>
      <c r="Y44" s="137"/>
      <c r="Z44" s="137"/>
    </row>
    <row r="45" spans="1:26" ht="15.75" customHeight="1">
      <c r="A45" s="157">
        <v>40</v>
      </c>
      <c r="B45" s="138" t="s">
        <v>190</v>
      </c>
      <c r="C45" s="139">
        <v>4</v>
      </c>
      <c r="D45" s="139">
        <v>2</v>
      </c>
      <c r="E45" s="140">
        <v>0.75</v>
      </c>
      <c r="F45" s="140">
        <v>0</v>
      </c>
      <c r="G45" s="140">
        <v>1.3499999999999999</v>
      </c>
      <c r="H45" s="140">
        <v>9.1</v>
      </c>
      <c r="I45" s="140"/>
      <c r="J45" s="140">
        <v>2.6</v>
      </c>
      <c r="K45" s="140"/>
      <c r="L45" s="140"/>
      <c r="M45" s="140"/>
      <c r="N45" s="140"/>
      <c r="O45" s="133">
        <f t="shared" si="6"/>
        <v>19.8</v>
      </c>
      <c r="P45" s="134"/>
      <c r="Q45" s="132"/>
      <c r="R45" s="135">
        <f t="shared" si="7"/>
        <v>19.8</v>
      </c>
      <c r="S45" s="136"/>
      <c r="T45" s="137"/>
      <c r="U45" s="137"/>
      <c r="V45" s="137"/>
      <c r="W45" s="137"/>
      <c r="X45" s="137"/>
      <c r="Y45" s="137"/>
      <c r="Z45" s="137"/>
    </row>
    <row r="46" spans="1:26" ht="15.75" customHeight="1">
      <c r="A46" s="165">
        <v>41</v>
      </c>
      <c r="B46" s="138" t="s">
        <v>191</v>
      </c>
      <c r="C46" s="139">
        <v>4</v>
      </c>
      <c r="D46" s="139">
        <v>2</v>
      </c>
      <c r="E46" s="140">
        <v>8.25</v>
      </c>
      <c r="F46" s="140">
        <v>0</v>
      </c>
      <c r="G46" s="140">
        <v>0</v>
      </c>
      <c r="H46" s="140">
        <v>1.1000000000000001</v>
      </c>
      <c r="I46" s="140">
        <v>0</v>
      </c>
      <c r="J46" s="140">
        <v>4.3</v>
      </c>
      <c r="K46" s="140">
        <v>0</v>
      </c>
      <c r="L46" s="140">
        <v>0</v>
      </c>
      <c r="M46" s="140">
        <v>0</v>
      </c>
      <c r="N46" s="140">
        <v>0</v>
      </c>
      <c r="O46" s="133">
        <f t="shared" si="6"/>
        <v>19.649999999999999</v>
      </c>
      <c r="P46" s="134"/>
      <c r="Q46" s="132">
        <v>0</v>
      </c>
      <c r="R46" s="135">
        <f t="shared" si="7"/>
        <v>19.649999999999999</v>
      </c>
      <c r="S46" s="154"/>
      <c r="T46" s="137"/>
      <c r="U46" s="137"/>
      <c r="V46" s="137"/>
      <c r="W46" s="137"/>
      <c r="X46" s="137"/>
      <c r="Y46" s="137"/>
      <c r="Z46" s="137"/>
    </row>
    <row r="47" spans="1:26" ht="15.75" customHeight="1">
      <c r="A47" s="157">
        <v>42</v>
      </c>
      <c r="B47" s="138" t="s">
        <v>192</v>
      </c>
      <c r="C47" s="139">
        <v>4</v>
      </c>
      <c r="D47" s="139">
        <v>2</v>
      </c>
      <c r="E47" s="140">
        <v>6.6</v>
      </c>
      <c r="F47" s="140">
        <v>1.65</v>
      </c>
      <c r="G47" s="140">
        <v>1.3499999999999999</v>
      </c>
      <c r="H47" s="140">
        <v>1.8</v>
      </c>
      <c r="I47" s="140">
        <v>0</v>
      </c>
      <c r="J47" s="140">
        <v>2.1</v>
      </c>
      <c r="K47" s="140">
        <v>0</v>
      </c>
      <c r="L47" s="140">
        <v>0</v>
      </c>
      <c r="M47" s="140">
        <v>0</v>
      </c>
      <c r="N47" s="140">
        <v>0</v>
      </c>
      <c r="O47" s="133">
        <f t="shared" si="6"/>
        <v>19.5</v>
      </c>
      <c r="P47" s="134"/>
      <c r="Q47" s="132">
        <v>0</v>
      </c>
      <c r="R47" s="135">
        <f t="shared" si="7"/>
        <v>19.5</v>
      </c>
      <c r="S47" s="154"/>
      <c r="T47" s="137"/>
      <c r="U47" s="137"/>
      <c r="V47" s="137"/>
      <c r="W47" s="137"/>
      <c r="X47" s="137"/>
      <c r="Y47" s="137"/>
      <c r="Z47" s="137"/>
    </row>
    <row r="48" spans="1:26" ht="15.75" customHeight="1">
      <c r="A48" s="165">
        <v>43</v>
      </c>
      <c r="B48" s="138" t="s">
        <v>193</v>
      </c>
      <c r="C48" s="148">
        <v>4.5</v>
      </c>
      <c r="D48" s="139">
        <v>2</v>
      </c>
      <c r="E48" s="140">
        <v>8.6999999999999993</v>
      </c>
      <c r="F48" s="140">
        <v>0</v>
      </c>
      <c r="G48" s="140">
        <v>1.3499999999999999</v>
      </c>
      <c r="H48" s="140">
        <v>0</v>
      </c>
      <c r="I48" s="140">
        <v>0</v>
      </c>
      <c r="J48" s="140">
        <v>2.8000000000000003</v>
      </c>
      <c r="K48" s="140">
        <v>0</v>
      </c>
      <c r="L48" s="140">
        <v>0</v>
      </c>
      <c r="M48" s="140">
        <v>0</v>
      </c>
      <c r="N48" s="140">
        <v>0</v>
      </c>
      <c r="O48" s="133">
        <f t="shared" si="6"/>
        <v>19.350000000000001</v>
      </c>
      <c r="P48" s="134"/>
      <c r="Q48" s="132">
        <v>0</v>
      </c>
      <c r="R48" s="135">
        <f t="shared" si="7"/>
        <v>19.350000000000001</v>
      </c>
      <c r="S48" s="154"/>
      <c r="T48" s="137"/>
      <c r="U48" s="137"/>
      <c r="V48" s="137"/>
      <c r="W48" s="137"/>
      <c r="X48" s="137"/>
      <c r="Y48" s="137"/>
      <c r="Z48" s="137"/>
    </row>
    <row r="49" spans="1:26" ht="15.75" customHeight="1">
      <c r="A49" s="157">
        <v>44</v>
      </c>
      <c r="B49" s="138" t="s">
        <v>194</v>
      </c>
      <c r="C49" s="148">
        <v>4.5</v>
      </c>
      <c r="D49" s="139">
        <v>2</v>
      </c>
      <c r="E49" s="140">
        <v>7.8</v>
      </c>
      <c r="F49" s="140">
        <v>0</v>
      </c>
      <c r="G49" s="140">
        <v>1.8</v>
      </c>
      <c r="H49" s="140"/>
      <c r="I49" s="140"/>
      <c r="J49" s="140">
        <v>1.5</v>
      </c>
      <c r="K49" s="140"/>
      <c r="L49" s="140"/>
      <c r="M49" s="140"/>
      <c r="N49" s="140"/>
      <c r="O49" s="133">
        <f t="shared" si="6"/>
        <v>17.600000000000001</v>
      </c>
      <c r="P49" s="134"/>
      <c r="Q49" s="132"/>
      <c r="R49" s="135">
        <f t="shared" si="7"/>
        <v>17.600000000000001</v>
      </c>
      <c r="S49" s="154"/>
      <c r="T49" s="137"/>
      <c r="U49" s="137"/>
      <c r="V49" s="137"/>
      <c r="W49" s="137"/>
      <c r="X49" s="137"/>
      <c r="Y49" s="137"/>
      <c r="Z49" s="137"/>
    </row>
    <row r="50" spans="1:26" ht="15.75" customHeight="1">
      <c r="A50" s="157">
        <v>45</v>
      </c>
      <c r="B50" s="138" t="s">
        <v>195</v>
      </c>
      <c r="C50" s="139">
        <v>4</v>
      </c>
      <c r="D50" s="139">
        <v>2</v>
      </c>
      <c r="E50" s="140">
        <v>1.65</v>
      </c>
      <c r="F50" s="140">
        <v>1.65</v>
      </c>
      <c r="G50" s="140">
        <v>1.3499999999999999</v>
      </c>
      <c r="H50" s="140">
        <v>0.8</v>
      </c>
      <c r="I50" s="140"/>
      <c r="J50" s="140">
        <v>6</v>
      </c>
      <c r="K50" s="140">
        <v>0</v>
      </c>
      <c r="L50" s="140">
        <v>0</v>
      </c>
      <c r="M50" s="140">
        <v>0</v>
      </c>
      <c r="N50" s="140">
        <v>0</v>
      </c>
      <c r="O50" s="133">
        <f t="shared" si="6"/>
        <v>17.450000000000003</v>
      </c>
      <c r="P50" s="134"/>
      <c r="Q50" s="132">
        <v>0</v>
      </c>
      <c r="R50" s="135">
        <f t="shared" si="7"/>
        <v>17.450000000000003</v>
      </c>
      <c r="S50" s="154"/>
      <c r="T50" s="137"/>
      <c r="U50" s="137"/>
      <c r="V50" s="137"/>
      <c r="W50" s="137"/>
      <c r="X50" s="137"/>
      <c r="Y50" s="137"/>
      <c r="Z50" s="137"/>
    </row>
    <row r="51" spans="1:26" ht="15.75" customHeight="1">
      <c r="A51" s="165">
        <v>46</v>
      </c>
      <c r="B51" s="138" t="s">
        <v>196</v>
      </c>
      <c r="C51" s="139">
        <v>4</v>
      </c>
      <c r="D51" s="139">
        <v>2</v>
      </c>
      <c r="E51" s="140">
        <v>4.8</v>
      </c>
      <c r="F51" s="140">
        <v>0</v>
      </c>
      <c r="G51" s="140">
        <v>1.3499999999999999</v>
      </c>
      <c r="H51" s="140">
        <v>2.6</v>
      </c>
      <c r="I51" s="140"/>
      <c r="J51" s="140">
        <v>2.2000000000000002</v>
      </c>
      <c r="K51" s="140">
        <v>0</v>
      </c>
      <c r="L51" s="140">
        <v>0</v>
      </c>
      <c r="M51" s="140">
        <v>0</v>
      </c>
      <c r="N51" s="140">
        <v>0</v>
      </c>
      <c r="O51" s="133">
        <f t="shared" si="6"/>
        <v>16.95</v>
      </c>
      <c r="P51" s="134"/>
      <c r="Q51" s="132">
        <v>0</v>
      </c>
      <c r="R51" s="135">
        <f t="shared" si="7"/>
        <v>16.95</v>
      </c>
      <c r="S51" s="154"/>
      <c r="T51" s="137"/>
      <c r="U51" s="137"/>
      <c r="V51" s="137"/>
      <c r="W51" s="137"/>
      <c r="X51" s="137"/>
      <c r="Y51" s="137"/>
      <c r="Z51" s="137"/>
    </row>
    <row r="52" spans="1:26" ht="15.75" customHeight="1">
      <c r="A52" s="157">
        <v>47</v>
      </c>
      <c r="B52" s="138" t="s">
        <v>197</v>
      </c>
      <c r="C52" s="139">
        <v>4</v>
      </c>
      <c r="D52" s="139">
        <v>2</v>
      </c>
      <c r="E52" s="140">
        <v>2.6999999999999997</v>
      </c>
      <c r="F52" s="140">
        <v>1.65</v>
      </c>
      <c r="G52" s="140">
        <v>0</v>
      </c>
      <c r="H52" s="140">
        <v>0.4</v>
      </c>
      <c r="I52" s="140">
        <v>0</v>
      </c>
      <c r="J52" s="140">
        <v>5.9</v>
      </c>
      <c r="K52" s="140">
        <v>0</v>
      </c>
      <c r="L52" s="140">
        <v>0</v>
      </c>
      <c r="M52" s="140">
        <v>0</v>
      </c>
      <c r="N52" s="140">
        <v>0</v>
      </c>
      <c r="O52" s="133">
        <f t="shared" si="6"/>
        <v>16.649999999999999</v>
      </c>
      <c r="P52" s="134"/>
      <c r="Q52" s="132">
        <v>0</v>
      </c>
      <c r="R52" s="135">
        <f t="shared" si="7"/>
        <v>16.649999999999999</v>
      </c>
      <c r="S52" s="136"/>
      <c r="T52" s="137"/>
      <c r="U52" s="137"/>
      <c r="V52" s="137"/>
      <c r="W52" s="137"/>
      <c r="X52" s="137"/>
      <c r="Y52" s="137"/>
      <c r="Z52" s="137"/>
    </row>
    <row r="53" spans="1:26" ht="15.75" customHeight="1">
      <c r="A53" s="165">
        <v>48</v>
      </c>
      <c r="B53" s="138" t="s">
        <v>198</v>
      </c>
      <c r="C53" s="139">
        <v>4</v>
      </c>
      <c r="D53" s="139">
        <v>2</v>
      </c>
      <c r="E53" s="140">
        <v>8.1</v>
      </c>
      <c r="F53" s="140">
        <v>0.9</v>
      </c>
      <c r="G53" s="140">
        <v>0</v>
      </c>
      <c r="H53" s="140">
        <v>0</v>
      </c>
      <c r="I53" s="140">
        <v>0</v>
      </c>
      <c r="J53" s="140">
        <v>1.1000000000000001</v>
      </c>
      <c r="K53" s="140">
        <v>0</v>
      </c>
      <c r="L53" s="140">
        <v>0</v>
      </c>
      <c r="M53" s="140">
        <v>0</v>
      </c>
      <c r="N53" s="140">
        <v>0</v>
      </c>
      <c r="O53" s="133">
        <f t="shared" si="6"/>
        <v>16.100000000000001</v>
      </c>
      <c r="P53" s="134"/>
      <c r="Q53" s="132">
        <v>0</v>
      </c>
      <c r="R53" s="135">
        <f t="shared" si="7"/>
        <v>16.100000000000001</v>
      </c>
      <c r="S53" s="154"/>
      <c r="T53" s="137"/>
      <c r="U53" s="137"/>
      <c r="V53" s="164"/>
      <c r="W53" s="137"/>
      <c r="X53" s="137"/>
      <c r="Y53" s="137"/>
      <c r="Z53" s="137"/>
    </row>
    <row r="54" spans="1:26" ht="15.75" customHeight="1">
      <c r="A54" s="165">
        <v>49</v>
      </c>
      <c r="B54" s="138" t="s">
        <v>199</v>
      </c>
      <c r="C54" s="139">
        <v>4</v>
      </c>
      <c r="D54" s="139">
        <v>2</v>
      </c>
      <c r="E54" s="140">
        <v>1.35</v>
      </c>
      <c r="F54" s="140"/>
      <c r="G54" s="140">
        <v>1.2</v>
      </c>
      <c r="H54" s="140">
        <v>3.1</v>
      </c>
      <c r="I54" s="140"/>
      <c r="J54" s="140">
        <v>4.4000000000000004</v>
      </c>
      <c r="K54" s="140"/>
      <c r="L54" s="140"/>
      <c r="M54" s="140"/>
      <c r="N54" s="140"/>
      <c r="O54" s="133">
        <v>16.05</v>
      </c>
      <c r="P54" s="134"/>
      <c r="Q54" s="132"/>
      <c r="R54" s="135">
        <v>16.05</v>
      </c>
      <c r="S54" s="154"/>
      <c r="T54" s="137"/>
      <c r="U54" s="137"/>
      <c r="V54" s="137"/>
      <c r="W54" s="137"/>
      <c r="X54" s="137"/>
      <c r="Y54" s="137"/>
      <c r="Z54" s="137"/>
    </row>
    <row r="55" spans="1:26" ht="15.75" customHeight="1">
      <c r="A55" s="157">
        <v>50</v>
      </c>
      <c r="B55" s="138" t="s">
        <v>200</v>
      </c>
      <c r="C55" s="139">
        <v>4</v>
      </c>
      <c r="D55" s="139">
        <v>2</v>
      </c>
      <c r="E55" s="140">
        <v>6.26</v>
      </c>
      <c r="F55" s="140">
        <v>0</v>
      </c>
      <c r="G55" s="140">
        <v>1.35</v>
      </c>
      <c r="H55" s="140"/>
      <c r="I55" s="140"/>
      <c r="J55" s="140">
        <v>1.67</v>
      </c>
      <c r="K55" s="140"/>
      <c r="L55" s="140"/>
      <c r="M55" s="140"/>
      <c r="N55" s="140"/>
      <c r="O55" s="133">
        <v>15.28</v>
      </c>
      <c r="P55" s="134"/>
      <c r="Q55" s="132"/>
      <c r="R55" s="135">
        <v>15.28</v>
      </c>
      <c r="S55" s="154"/>
      <c r="T55" s="137"/>
      <c r="U55" s="137"/>
      <c r="V55" s="137"/>
      <c r="W55" s="137"/>
      <c r="X55" s="137"/>
      <c r="Y55" s="137"/>
      <c r="Z55" s="137"/>
    </row>
    <row r="56" spans="1:26" ht="15.75" customHeight="1">
      <c r="A56" s="165">
        <v>51</v>
      </c>
      <c r="B56" s="138" t="s">
        <v>201</v>
      </c>
      <c r="C56" s="139">
        <v>4</v>
      </c>
      <c r="D56" s="139">
        <v>2</v>
      </c>
      <c r="E56" s="140">
        <v>5.25</v>
      </c>
      <c r="F56" s="140">
        <v>0</v>
      </c>
      <c r="G56" s="140">
        <v>1.3499999999999999</v>
      </c>
      <c r="H56" s="140">
        <v>0</v>
      </c>
      <c r="I56" s="140">
        <v>0</v>
      </c>
      <c r="J56" s="140">
        <v>3.1</v>
      </c>
      <c r="K56" s="140">
        <v>0</v>
      </c>
      <c r="L56" s="140">
        <v>0</v>
      </c>
      <c r="M56" s="140">
        <v>0</v>
      </c>
      <c r="N56" s="140">
        <v>0</v>
      </c>
      <c r="O56" s="133">
        <f t="shared" ref="O56:O64" si="8">SUM(C56:N56)</f>
        <v>15.7</v>
      </c>
      <c r="P56" s="134"/>
      <c r="Q56" s="132">
        <v>0</v>
      </c>
      <c r="R56" s="135">
        <f t="shared" ref="R56:R64" si="9">SUM(O56:Q56)</f>
        <v>15.7</v>
      </c>
      <c r="S56" s="154"/>
      <c r="T56" s="137"/>
      <c r="U56" s="137"/>
      <c r="V56" s="137"/>
      <c r="W56" s="137"/>
      <c r="X56" s="137"/>
      <c r="Y56" s="137"/>
      <c r="Z56" s="137"/>
    </row>
    <row r="57" spans="1:26" ht="15.75" customHeight="1">
      <c r="A57" s="157">
        <v>52</v>
      </c>
      <c r="B57" s="138" t="s">
        <v>202</v>
      </c>
      <c r="C57" s="144">
        <v>4</v>
      </c>
      <c r="D57" s="144">
        <v>2</v>
      </c>
      <c r="E57" s="145">
        <v>4.95</v>
      </c>
      <c r="F57" s="145">
        <v>0</v>
      </c>
      <c r="G57" s="145">
        <v>1.3499999999999999</v>
      </c>
      <c r="H57" s="145">
        <v>1.8</v>
      </c>
      <c r="I57" s="145">
        <v>0</v>
      </c>
      <c r="J57" s="145">
        <v>1.4000000000000001</v>
      </c>
      <c r="K57" s="145">
        <v>0</v>
      </c>
      <c r="L57" s="145">
        <v>0</v>
      </c>
      <c r="M57" s="145">
        <v>0</v>
      </c>
      <c r="N57" s="145">
        <v>0</v>
      </c>
      <c r="O57" s="146">
        <f t="shared" si="8"/>
        <v>15.5</v>
      </c>
      <c r="P57" s="146"/>
      <c r="Q57" s="147">
        <v>0</v>
      </c>
      <c r="R57" s="135">
        <f t="shared" si="9"/>
        <v>15.5</v>
      </c>
      <c r="S57" s="136"/>
      <c r="T57" s="137"/>
      <c r="U57" s="137"/>
      <c r="V57" s="137"/>
      <c r="W57" s="137"/>
      <c r="X57" s="137"/>
      <c r="Y57" s="137"/>
      <c r="Z57" s="137"/>
    </row>
    <row r="58" spans="1:26" ht="15.75" customHeight="1">
      <c r="A58" s="165">
        <v>53</v>
      </c>
      <c r="B58" s="138" t="s">
        <v>203</v>
      </c>
      <c r="C58" s="139">
        <v>4</v>
      </c>
      <c r="D58" s="139">
        <v>2</v>
      </c>
      <c r="E58" s="140">
        <v>4.2</v>
      </c>
      <c r="F58" s="140">
        <v>3.3</v>
      </c>
      <c r="G58" s="140">
        <v>0</v>
      </c>
      <c r="H58" s="140">
        <v>0</v>
      </c>
      <c r="I58" s="140">
        <v>0</v>
      </c>
      <c r="J58" s="140">
        <v>1.9</v>
      </c>
      <c r="K58" s="140">
        <v>0</v>
      </c>
      <c r="L58" s="140">
        <v>0</v>
      </c>
      <c r="M58" s="140">
        <v>0</v>
      </c>
      <c r="N58" s="140">
        <v>0</v>
      </c>
      <c r="O58" s="133">
        <f t="shared" si="8"/>
        <v>15.4</v>
      </c>
      <c r="P58" s="134"/>
      <c r="Q58" s="132">
        <v>0</v>
      </c>
      <c r="R58" s="135">
        <f t="shared" si="9"/>
        <v>15.4</v>
      </c>
      <c r="S58" s="154"/>
      <c r="T58" s="137"/>
      <c r="U58" s="137"/>
      <c r="V58" s="137"/>
      <c r="W58" s="137"/>
      <c r="X58" s="137"/>
      <c r="Y58" s="137"/>
      <c r="Z58" s="137"/>
    </row>
    <row r="59" spans="1:26" ht="15.75" customHeight="1">
      <c r="A59" s="165">
        <v>54</v>
      </c>
      <c r="B59" s="138" t="s">
        <v>204</v>
      </c>
      <c r="C59" s="144">
        <v>4</v>
      </c>
      <c r="D59" s="144">
        <v>2</v>
      </c>
      <c r="E59" s="145">
        <v>3.9</v>
      </c>
      <c r="F59" s="145">
        <v>1.65</v>
      </c>
      <c r="G59" s="145">
        <v>0</v>
      </c>
      <c r="H59" s="145">
        <v>0.2</v>
      </c>
      <c r="I59" s="145">
        <v>0</v>
      </c>
      <c r="J59" s="145">
        <v>3.1</v>
      </c>
      <c r="K59" s="145">
        <v>0</v>
      </c>
      <c r="L59" s="145">
        <v>0</v>
      </c>
      <c r="M59" s="145">
        <v>0</v>
      </c>
      <c r="N59" s="145">
        <v>0</v>
      </c>
      <c r="O59" s="146">
        <f t="shared" si="8"/>
        <v>14.85</v>
      </c>
      <c r="P59" s="146"/>
      <c r="Q59" s="147">
        <v>0</v>
      </c>
      <c r="R59" s="135">
        <f t="shared" si="9"/>
        <v>14.85</v>
      </c>
      <c r="S59" s="154"/>
      <c r="T59" s="137"/>
      <c r="U59" s="137"/>
      <c r="V59" s="137"/>
      <c r="W59" s="137"/>
      <c r="X59" s="137"/>
      <c r="Y59" s="137"/>
      <c r="Z59" s="137"/>
    </row>
    <row r="60" spans="1:26" ht="15.75" customHeight="1">
      <c r="A60" s="157">
        <v>55</v>
      </c>
      <c r="B60" s="138" t="s">
        <v>205</v>
      </c>
      <c r="C60" s="139">
        <v>4</v>
      </c>
      <c r="D60" s="139">
        <v>2</v>
      </c>
      <c r="E60" s="140">
        <v>6.8999999999999995</v>
      </c>
      <c r="F60" s="140">
        <v>1.65</v>
      </c>
      <c r="G60" s="140">
        <v>0</v>
      </c>
      <c r="H60" s="140">
        <v>0</v>
      </c>
      <c r="I60" s="140">
        <v>0</v>
      </c>
      <c r="J60" s="140">
        <v>0.30000000000000004</v>
      </c>
      <c r="K60" s="140">
        <v>0</v>
      </c>
      <c r="L60" s="140">
        <v>0</v>
      </c>
      <c r="M60" s="140">
        <v>0</v>
      </c>
      <c r="N60" s="140">
        <v>0</v>
      </c>
      <c r="O60" s="133">
        <f t="shared" si="8"/>
        <v>14.85</v>
      </c>
      <c r="P60" s="134"/>
      <c r="Q60" s="132">
        <v>0</v>
      </c>
      <c r="R60" s="135">
        <f t="shared" si="9"/>
        <v>14.85</v>
      </c>
      <c r="S60" s="154"/>
      <c r="T60" s="137"/>
      <c r="U60" s="137"/>
      <c r="V60" s="137"/>
      <c r="W60" s="137"/>
      <c r="X60" s="137"/>
      <c r="Y60" s="137"/>
      <c r="Z60" s="137"/>
    </row>
    <row r="61" spans="1:26" ht="15.75" customHeight="1">
      <c r="A61" s="165">
        <v>56</v>
      </c>
      <c r="B61" s="138" t="s">
        <v>206</v>
      </c>
      <c r="C61" s="139">
        <v>4</v>
      </c>
      <c r="D61" s="139">
        <v>2</v>
      </c>
      <c r="E61" s="140">
        <v>5.25</v>
      </c>
      <c r="F61" s="140">
        <v>0</v>
      </c>
      <c r="G61" s="140">
        <v>1.35</v>
      </c>
      <c r="H61" s="140">
        <v>0</v>
      </c>
      <c r="I61" s="140">
        <v>0</v>
      </c>
      <c r="J61" s="140">
        <v>2</v>
      </c>
      <c r="K61" s="140">
        <v>0</v>
      </c>
      <c r="L61" s="140">
        <v>0</v>
      </c>
      <c r="M61" s="140">
        <v>0</v>
      </c>
      <c r="N61" s="140">
        <v>0</v>
      </c>
      <c r="O61" s="133">
        <f t="shared" si="8"/>
        <v>14.6</v>
      </c>
      <c r="P61" s="134"/>
      <c r="Q61" s="132">
        <v>0</v>
      </c>
      <c r="R61" s="135">
        <f t="shared" si="9"/>
        <v>14.6</v>
      </c>
      <c r="S61" s="154"/>
      <c r="T61" s="137"/>
      <c r="U61" s="137"/>
      <c r="V61" s="137"/>
      <c r="W61" s="137"/>
      <c r="X61" s="137"/>
      <c r="Y61" s="137"/>
      <c r="Z61" s="137"/>
    </row>
    <row r="62" spans="1:26" ht="15.75" customHeight="1">
      <c r="A62" s="157">
        <v>57</v>
      </c>
      <c r="B62" s="138" t="s">
        <v>207</v>
      </c>
      <c r="C62" s="139">
        <v>4</v>
      </c>
      <c r="D62" s="139">
        <v>2</v>
      </c>
      <c r="E62" s="140">
        <v>6.3</v>
      </c>
      <c r="F62" s="140">
        <v>1.5</v>
      </c>
      <c r="G62" s="140">
        <v>0</v>
      </c>
      <c r="H62" s="140">
        <v>0</v>
      </c>
      <c r="I62" s="140">
        <v>0</v>
      </c>
      <c r="J62" s="140">
        <v>0.7</v>
      </c>
      <c r="K62" s="140">
        <v>0</v>
      </c>
      <c r="L62" s="140">
        <v>0</v>
      </c>
      <c r="M62" s="140">
        <v>0</v>
      </c>
      <c r="N62" s="140">
        <v>0</v>
      </c>
      <c r="O62" s="133">
        <f t="shared" si="8"/>
        <v>14.5</v>
      </c>
      <c r="P62" s="134"/>
      <c r="Q62" s="132">
        <v>0</v>
      </c>
      <c r="R62" s="135">
        <f t="shared" si="9"/>
        <v>14.5</v>
      </c>
      <c r="S62" s="154"/>
      <c r="T62" s="137"/>
      <c r="U62" s="137"/>
      <c r="V62" s="137"/>
      <c r="W62" s="137"/>
      <c r="X62" s="137"/>
      <c r="Y62" s="137"/>
      <c r="Z62" s="137"/>
    </row>
    <row r="63" spans="1:26" ht="15.75" customHeight="1">
      <c r="A63" s="165">
        <v>58</v>
      </c>
      <c r="B63" s="138" t="s">
        <v>208</v>
      </c>
      <c r="C63" s="139">
        <v>4</v>
      </c>
      <c r="D63" s="139">
        <v>2</v>
      </c>
      <c r="E63" s="140">
        <v>4.5</v>
      </c>
      <c r="F63" s="140">
        <v>0</v>
      </c>
      <c r="G63" s="140">
        <v>0</v>
      </c>
      <c r="H63" s="140">
        <v>0</v>
      </c>
      <c r="I63" s="140">
        <v>0</v>
      </c>
      <c r="J63" s="140">
        <v>3.8000000000000003</v>
      </c>
      <c r="K63" s="140">
        <v>0</v>
      </c>
      <c r="L63" s="140">
        <v>0</v>
      </c>
      <c r="M63" s="140">
        <v>0</v>
      </c>
      <c r="N63" s="140">
        <v>0</v>
      </c>
      <c r="O63" s="133">
        <f t="shared" si="8"/>
        <v>14.3</v>
      </c>
      <c r="P63" s="134"/>
      <c r="Q63" s="132">
        <v>0</v>
      </c>
      <c r="R63" s="135">
        <f t="shared" si="9"/>
        <v>14.3</v>
      </c>
      <c r="S63" s="154"/>
      <c r="T63" s="137"/>
      <c r="U63" s="137"/>
      <c r="V63" s="137"/>
      <c r="W63" s="137"/>
      <c r="X63" s="137"/>
      <c r="Y63" s="137"/>
      <c r="Z63" s="137"/>
    </row>
    <row r="64" spans="1:26" ht="15.75" customHeight="1">
      <c r="A64" s="157">
        <v>59</v>
      </c>
      <c r="B64" s="138" t="s">
        <v>209</v>
      </c>
      <c r="C64" s="139">
        <v>4</v>
      </c>
      <c r="D64" s="139">
        <v>2</v>
      </c>
      <c r="E64" s="140">
        <v>0.89999999999999991</v>
      </c>
      <c r="F64" s="140">
        <v>0</v>
      </c>
      <c r="G64" s="140">
        <v>0</v>
      </c>
      <c r="H64" s="140">
        <v>7</v>
      </c>
      <c r="I64" s="140">
        <v>0</v>
      </c>
      <c r="J64" s="140">
        <v>0</v>
      </c>
      <c r="K64" s="140">
        <v>0</v>
      </c>
      <c r="L64" s="140">
        <v>0</v>
      </c>
      <c r="M64" s="140">
        <v>0</v>
      </c>
      <c r="N64" s="140">
        <v>0</v>
      </c>
      <c r="O64" s="133">
        <f t="shared" si="8"/>
        <v>13.9</v>
      </c>
      <c r="P64" s="134"/>
      <c r="Q64" s="132">
        <v>0</v>
      </c>
      <c r="R64" s="135">
        <f t="shared" si="9"/>
        <v>13.9</v>
      </c>
      <c r="S64" s="154"/>
      <c r="T64" s="137"/>
      <c r="U64" s="137"/>
      <c r="V64" s="137"/>
      <c r="W64" s="137"/>
      <c r="X64" s="137"/>
      <c r="Y64" s="137"/>
      <c r="Z64" s="137"/>
    </row>
    <row r="65" spans="1:26" ht="15.75" customHeight="1">
      <c r="A65" s="165">
        <v>60</v>
      </c>
      <c r="B65" s="138" t="s">
        <v>210</v>
      </c>
      <c r="C65" s="139">
        <v>4</v>
      </c>
      <c r="D65" s="139">
        <v>2</v>
      </c>
      <c r="E65" s="140">
        <v>2.6999999999999997</v>
      </c>
      <c r="F65" s="140">
        <v>0</v>
      </c>
      <c r="G65" s="140">
        <v>1.3499999999999999</v>
      </c>
      <c r="H65" s="140">
        <v>0</v>
      </c>
      <c r="I65" s="140">
        <v>0</v>
      </c>
      <c r="J65" s="140">
        <v>1.8</v>
      </c>
      <c r="K65" s="140">
        <v>0</v>
      </c>
      <c r="L65" s="140">
        <v>0</v>
      </c>
      <c r="M65" s="140">
        <v>0</v>
      </c>
      <c r="N65" s="140">
        <v>0</v>
      </c>
      <c r="O65" s="133">
        <f t="shared" ref="O65:O69" si="10">SUM(C65:N65)</f>
        <v>11.85</v>
      </c>
      <c r="P65" s="134"/>
      <c r="Q65" s="132">
        <v>0</v>
      </c>
      <c r="R65" s="135">
        <f t="shared" ref="R65:R80" si="11">SUM(O65:Q65)</f>
        <v>11.85</v>
      </c>
      <c r="S65" s="154"/>
      <c r="T65" s="137"/>
      <c r="U65" s="137"/>
      <c r="V65" s="137"/>
      <c r="W65" s="137"/>
      <c r="X65" s="137"/>
      <c r="Y65" s="137"/>
      <c r="Z65" s="137"/>
    </row>
    <row r="66" spans="1:26" ht="15.75" customHeight="1">
      <c r="A66" s="157">
        <v>61</v>
      </c>
      <c r="B66" s="138" t="s">
        <v>211</v>
      </c>
      <c r="C66" s="139">
        <v>4</v>
      </c>
      <c r="D66" s="139">
        <v>2</v>
      </c>
      <c r="E66" s="140">
        <v>3.45</v>
      </c>
      <c r="F66" s="140">
        <v>0</v>
      </c>
      <c r="G66" s="140">
        <v>1.3499999999999999</v>
      </c>
      <c r="H66" s="140">
        <v>0</v>
      </c>
      <c r="I66" s="140">
        <v>0</v>
      </c>
      <c r="J66" s="140">
        <v>0.9</v>
      </c>
      <c r="K66" s="140">
        <v>0</v>
      </c>
      <c r="L66" s="140">
        <v>0</v>
      </c>
      <c r="M66" s="140">
        <v>0</v>
      </c>
      <c r="N66" s="140">
        <v>0</v>
      </c>
      <c r="O66" s="133">
        <f t="shared" si="10"/>
        <v>11.7</v>
      </c>
      <c r="P66" s="134"/>
      <c r="Q66" s="132">
        <v>0</v>
      </c>
      <c r="R66" s="135">
        <f t="shared" si="11"/>
        <v>11.7</v>
      </c>
      <c r="S66" s="154"/>
      <c r="T66" s="137"/>
      <c r="U66" s="137"/>
      <c r="V66" s="137"/>
      <c r="W66" s="137"/>
      <c r="X66" s="137"/>
      <c r="Y66" s="137"/>
      <c r="Z66" s="137"/>
    </row>
    <row r="67" spans="1:26" ht="15.75" customHeight="1">
      <c r="A67" s="165">
        <v>62</v>
      </c>
      <c r="B67" s="138" t="s">
        <v>212</v>
      </c>
      <c r="C67" s="139">
        <v>4</v>
      </c>
      <c r="D67" s="140">
        <v>0</v>
      </c>
      <c r="E67" s="140">
        <v>4.3499999999999996</v>
      </c>
      <c r="F67" s="140">
        <v>1.65</v>
      </c>
      <c r="G67" s="140">
        <v>0</v>
      </c>
      <c r="H67" s="140">
        <v>0</v>
      </c>
      <c r="I67" s="140">
        <v>0</v>
      </c>
      <c r="J67" s="140">
        <v>1.5</v>
      </c>
      <c r="K67" s="140">
        <v>0</v>
      </c>
      <c r="L67" s="140">
        <v>0</v>
      </c>
      <c r="M67" s="140">
        <v>0</v>
      </c>
      <c r="N67" s="140">
        <v>0</v>
      </c>
      <c r="O67" s="133">
        <f t="shared" si="10"/>
        <v>11.5</v>
      </c>
      <c r="P67" s="134"/>
      <c r="Q67" s="132">
        <v>0</v>
      </c>
      <c r="R67" s="135">
        <f t="shared" si="11"/>
        <v>11.5</v>
      </c>
      <c r="S67" s="154"/>
      <c r="T67" s="137"/>
      <c r="U67" s="137"/>
      <c r="V67" s="137"/>
      <c r="W67" s="137"/>
      <c r="X67" s="137"/>
      <c r="Y67" s="137"/>
      <c r="Z67" s="137"/>
    </row>
    <row r="68" spans="1:26" ht="15.75" customHeight="1">
      <c r="A68" s="157">
        <v>63</v>
      </c>
      <c r="B68" s="138" t="s">
        <v>213</v>
      </c>
      <c r="C68" s="139">
        <v>4</v>
      </c>
      <c r="D68" s="140">
        <v>0</v>
      </c>
      <c r="E68" s="140">
        <v>3.5999999999999996</v>
      </c>
      <c r="F68" s="140">
        <v>0.75</v>
      </c>
      <c r="G68" s="140">
        <v>0</v>
      </c>
      <c r="H68" s="140">
        <v>2.5</v>
      </c>
      <c r="I68" s="140">
        <v>0</v>
      </c>
      <c r="J68" s="140">
        <v>0.4</v>
      </c>
      <c r="K68" s="140">
        <v>0</v>
      </c>
      <c r="L68" s="140">
        <v>0</v>
      </c>
      <c r="M68" s="140">
        <v>0</v>
      </c>
      <c r="N68" s="140">
        <v>0</v>
      </c>
      <c r="O68" s="133">
        <f t="shared" si="10"/>
        <v>11.25</v>
      </c>
      <c r="P68" s="134"/>
      <c r="Q68" s="132">
        <v>0</v>
      </c>
      <c r="R68" s="135">
        <f t="shared" si="11"/>
        <v>11.25</v>
      </c>
      <c r="S68" s="136"/>
      <c r="T68" s="137"/>
      <c r="U68" s="137"/>
      <c r="V68" s="137"/>
      <c r="W68" s="137"/>
      <c r="X68" s="137"/>
      <c r="Y68" s="137"/>
      <c r="Z68" s="137"/>
    </row>
    <row r="69" spans="1:26" ht="15.75" customHeight="1">
      <c r="A69" s="157">
        <v>64</v>
      </c>
      <c r="B69" s="138" t="s">
        <v>214</v>
      </c>
      <c r="C69" s="139">
        <v>4</v>
      </c>
      <c r="D69" s="140">
        <v>2</v>
      </c>
      <c r="E69" s="140">
        <v>3.9</v>
      </c>
      <c r="F69" s="140">
        <v>1.2</v>
      </c>
      <c r="G69" s="140"/>
      <c r="H69" s="140"/>
      <c r="I69" s="140"/>
      <c r="J69" s="140"/>
      <c r="K69" s="140"/>
      <c r="L69" s="140"/>
      <c r="M69" s="140"/>
      <c r="N69" s="140"/>
      <c r="O69" s="133">
        <f t="shared" si="10"/>
        <v>11.1</v>
      </c>
      <c r="P69" s="134"/>
      <c r="Q69" s="132">
        <v>0</v>
      </c>
      <c r="R69" s="135">
        <f t="shared" si="11"/>
        <v>11.1</v>
      </c>
      <c r="S69" s="136"/>
      <c r="T69" s="137"/>
      <c r="U69" s="137"/>
      <c r="V69" s="137"/>
      <c r="W69" s="137"/>
      <c r="X69" s="137"/>
      <c r="Y69" s="137"/>
      <c r="Z69" s="137"/>
    </row>
    <row r="70" spans="1:26" ht="15.75" customHeight="1">
      <c r="A70" s="157">
        <v>65</v>
      </c>
      <c r="B70" s="138" t="s">
        <v>215</v>
      </c>
      <c r="C70" s="139">
        <v>4</v>
      </c>
      <c r="D70" s="140">
        <v>2</v>
      </c>
      <c r="E70" s="140">
        <v>2.7</v>
      </c>
      <c r="F70" s="140">
        <v>0</v>
      </c>
      <c r="G70" s="140">
        <v>0</v>
      </c>
      <c r="H70" s="140">
        <v>0</v>
      </c>
      <c r="I70" s="140">
        <v>0.7</v>
      </c>
      <c r="J70" s="140">
        <v>1.7</v>
      </c>
      <c r="K70" s="140">
        <v>0</v>
      </c>
      <c r="L70" s="140">
        <v>0</v>
      </c>
      <c r="M70" s="140">
        <v>0</v>
      </c>
      <c r="N70" s="140">
        <v>0</v>
      </c>
      <c r="O70" s="133">
        <v>11.1</v>
      </c>
      <c r="P70" s="134"/>
      <c r="Q70" s="132">
        <v>0</v>
      </c>
      <c r="R70" s="135">
        <f t="shared" si="11"/>
        <v>11.1</v>
      </c>
      <c r="S70" s="136"/>
      <c r="T70" s="137"/>
      <c r="U70" s="137"/>
      <c r="V70" s="137"/>
      <c r="W70" s="137"/>
      <c r="X70" s="137"/>
      <c r="Y70" s="137"/>
      <c r="Z70" s="137"/>
    </row>
    <row r="71" spans="1:26" ht="15.75" customHeight="1">
      <c r="A71" s="157">
        <v>66</v>
      </c>
      <c r="B71" s="138" t="s">
        <v>216</v>
      </c>
      <c r="C71" s="148">
        <v>4.5</v>
      </c>
      <c r="D71" s="140">
        <v>2</v>
      </c>
      <c r="E71" s="140">
        <v>0.6</v>
      </c>
      <c r="F71" s="140">
        <v>0</v>
      </c>
      <c r="G71" s="140">
        <v>0</v>
      </c>
      <c r="H71" s="140">
        <v>0</v>
      </c>
      <c r="I71" s="140">
        <v>0</v>
      </c>
      <c r="J71" s="140">
        <v>3.5</v>
      </c>
      <c r="K71" s="140">
        <v>0</v>
      </c>
      <c r="L71" s="140">
        <v>0</v>
      </c>
      <c r="M71" s="140">
        <v>0</v>
      </c>
      <c r="N71" s="140">
        <v>0</v>
      </c>
      <c r="O71" s="133">
        <f t="shared" ref="O71:O80" si="12">SUM(C71:N71)</f>
        <v>10.6</v>
      </c>
      <c r="P71" s="134"/>
      <c r="Q71" s="132">
        <v>0</v>
      </c>
      <c r="R71" s="135">
        <f t="shared" si="11"/>
        <v>10.6</v>
      </c>
      <c r="S71" s="136"/>
      <c r="T71" s="137"/>
      <c r="U71" s="137"/>
      <c r="V71" s="137"/>
      <c r="W71" s="137"/>
      <c r="X71" s="137"/>
      <c r="Y71" s="137"/>
      <c r="Z71" s="137"/>
    </row>
    <row r="72" spans="1:26" ht="15.75" customHeight="1">
      <c r="A72" s="165">
        <v>67</v>
      </c>
      <c r="B72" s="138" t="s">
        <v>217</v>
      </c>
      <c r="C72" s="148">
        <v>4</v>
      </c>
      <c r="D72" s="140">
        <v>2</v>
      </c>
      <c r="E72" s="140">
        <v>3.45</v>
      </c>
      <c r="F72" s="140">
        <v>0</v>
      </c>
      <c r="G72" s="140">
        <v>0</v>
      </c>
      <c r="H72" s="140">
        <v>0</v>
      </c>
      <c r="I72" s="140">
        <v>0</v>
      </c>
      <c r="J72" s="140">
        <v>0.1</v>
      </c>
      <c r="K72" s="140">
        <v>0</v>
      </c>
      <c r="L72" s="140">
        <v>0</v>
      </c>
      <c r="M72" s="140">
        <v>0</v>
      </c>
      <c r="N72" s="140">
        <v>0</v>
      </c>
      <c r="O72" s="133">
        <f t="shared" si="12"/>
        <v>9.5499999999999989</v>
      </c>
      <c r="P72" s="134"/>
      <c r="Q72" s="132">
        <v>0</v>
      </c>
      <c r="R72" s="135">
        <f t="shared" si="11"/>
        <v>9.5499999999999989</v>
      </c>
      <c r="S72" s="136"/>
      <c r="T72" s="137"/>
      <c r="U72" s="137"/>
      <c r="V72" s="137"/>
      <c r="W72" s="137"/>
      <c r="X72" s="137"/>
      <c r="Y72" s="137"/>
      <c r="Z72" s="137"/>
    </row>
    <row r="73" spans="1:26" ht="15.75" customHeight="1">
      <c r="A73" s="165">
        <v>68</v>
      </c>
      <c r="B73" s="138" t="s">
        <v>218</v>
      </c>
      <c r="C73" s="139">
        <v>4</v>
      </c>
      <c r="D73" s="140">
        <v>0</v>
      </c>
      <c r="E73" s="140">
        <v>3</v>
      </c>
      <c r="F73" s="140">
        <v>0</v>
      </c>
      <c r="G73" s="140">
        <v>0</v>
      </c>
      <c r="H73" s="140">
        <v>0</v>
      </c>
      <c r="I73" s="140">
        <v>1</v>
      </c>
      <c r="J73" s="140">
        <v>0.1</v>
      </c>
      <c r="K73" s="140">
        <v>0</v>
      </c>
      <c r="L73" s="140">
        <v>0</v>
      </c>
      <c r="M73" s="140">
        <v>0</v>
      </c>
      <c r="N73" s="140">
        <v>0</v>
      </c>
      <c r="O73" s="133">
        <f t="shared" si="12"/>
        <v>8.1</v>
      </c>
      <c r="P73" s="134"/>
      <c r="Q73" s="132">
        <v>0</v>
      </c>
      <c r="R73" s="135">
        <f t="shared" si="11"/>
        <v>8.1</v>
      </c>
      <c r="S73" s="136"/>
      <c r="T73" s="137"/>
      <c r="U73" s="137"/>
      <c r="V73" s="137"/>
      <c r="W73" s="137"/>
      <c r="X73" s="137"/>
      <c r="Y73" s="137"/>
      <c r="Z73" s="137"/>
    </row>
    <row r="74" spans="1:26" ht="15.75" customHeight="1">
      <c r="A74" s="157">
        <v>69</v>
      </c>
      <c r="B74" s="138" t="s">
        <v>219</v>
      </c>
      <c r="C74" s="139">
        <v>4</v>
      </c>
      <c r="D74" s="140">
        <v>0</v>
      </c>
      <c r="E74" s="140">
        <v>2.85</v>
      </c>
      <c r="F74" s="140">
        <v>0</v>
      </c>
      <c r="G74" s="140">
        <v>0</v>
      </c>
      <c r="H74" s="140">
        <v>0</v>
      </c>
      <c r="I74" s="140">
        <v>0.5</v>
      </c>
      <c r="J74" s="140">
        <v>0.4</v>
      </c>
      <c r="K74" s="140">
        <v>0</v>
      </c>
      <c r="L74" s="140">
        <v>0</v>
      </c>
      <c r="M74" s="140">
        <v>0</v>
      </c>
      <c r="N74" s="140">
        <v>0</v>
      </c>
      <c r="O74" s="133">
        <f t="shared" si="12"/>
        <v>7.75</v>
      </c>
      <c r="P74" s="134"/>
      <c r="Q74" s="132">
        <v>0</v>
      </c>
      <c r="R74" s="135">
        <f t="shared" si="11"/>
        <v>7.75</v>
      </c>
      <c r="S74" s="136"/>
      <c r="T74" s="137"/>
      <c r="U74" s="137"/>
      <c r="V74" s="137"/>
      <c r="W74" s="137"/>
      <c r="X74" s="137"/>
      <c r="Y74" s="137"/>
      <c r="Z74" s="137"/>
    </row>
    <row r="75" spans="1:26" ht="15.75" customHeight="1">
      <c r="A75" s="165">
        <v>70</v>
      </c>
      <c r="B75" s="138" t="s">
        <v>220</v>
      </c>
      <c r="C75" s="139">
        <v>4</v>
      </c>
      <c r="D75" s="140">
        <v>0</v>
      </c>
      <c r="E75" s="140">
        <v>1.8</v>
      </c>
      <c r="F75" s="140">
        <v>0</v>
      </c>
      <c r="G75" s="140">
        <v>0</v>
      </c>
      <c r="H75" s="140">
        <v>0</v>
      </c>
      <c r="I75" s="140">
        <v>0</v>
      </c>
      <c r="J75" s="140">
        <v>0.7</v>
      </c>
      <c r="K75" s="140">
        <v>0</v>
      </c>
      <c r="L75" s="140">
        <v>0</v>
      </c>
      <c r="M75" s="140">
        <v>0</v>
      </c>
      <c r="N75" s="140">
        <v>0</v>
      </c>
      <c r="O75" s="133">
        <f t="shared" si="12"/>
        <v>6.5</v>
      </c>
      <c r="P75" s="134"/>
      <c r="Q75" s="132">
        <v>0</v>
      </c>
      <c r="R75" s="135">
        <f t="shared" si="11"/>
        <v>6.5</v>
      </c>
      <c r="S75" s="136"/>
      <c r="T75" s="137"/>
      <c r="U75" s="137"/>
      <c r="V75" s="137"/>
      <c r="W75" s="137"/>
      <c r="X75" s="137"/>
      <c r="Y75" s="137"/>
      <c r="Z75" s="137"/>
    </row>
    <row r="76" spans="1:26" ht="15.75" customHeight="1">
      <c r="A76" s="157">
        <v>71</v>
      </c>
      <c r="B76" s="138" t="s">
        <v>221</v>
      </c>
      <c r="C76" s="139">
        <v>4</v>
      </c>
      <c r="D76" s="140">
        <v>0</v>
      </c>
      <c r="E76" s="140">
        <v>0</v>
      </c>
      <c r="F76" s="140">
        <v>1.65</v>
      </c>
      <c r="G76" s="140">
        <v>0</v>
      </c>
      <c r="H76" s="140">
        <v>0</v>
      </c>
      <c r="I76" s="140">
        <v>0</v>
      </c>
      <c r="J76" s="140">
        <v>0.70000000000000007</v>
      </c>
      <c r="K76" s="140">
        <v>0</v>
      </c>
      <c r="L76" s="140">
        <v>0</v>
      </c>
      <c r="M76" s="140">
        <v>0</v>
      </c>
      <c r="N76" s="140">
        <v>0</v>
      </c>
      <c r="O76" s="133">
        <f t="shared" si="12"/>
        <v>6.3500000000000005</v>
      </c>
      <c r="P76" s="134"/>
      <c r="Q76" s="132">
        <v>0</v>
      </c>
      <c r="R76" s="135">
        <f t="shared" si="11"/>
        <v>6.3500000000000005</v>
      </c>
      <c r="S76" s="136"/>
      <c r="T76" s="137"/>
      <c r="U76" s="137"/>
      <c r="V76" s="137"/>
      <c r="W76" s="137"/>
      <c r="X76" s="137"/>
      <c r="Y76" s="137"/>
      <c r="Z76" s="137"/>
    </row>
    <row r="77" spans="1:26" ht="15.75" customHeight="1">
      <c r="A77" s="165">
        <v>72</v>
      </c>
      <c r="B77" s="138" t="s">
        <v>222</v>
      </c>
      <c r="C77" s="139">
        <v>4</v>
      </c>
      <c r="D77" s="140">
        <v>2</v>
      </c>
      <c r="E77" s="140">
        <v>0</v>
      </c>
      <c r="F77" s="140">
        <v>0</v>
      </c>
      <c r="G77" s="140">
        <v>0</v>
      </c>
      <c r="H77" s="140">
        <v>0</v>
      </c>
      <c r="I77" s="140">
        <v>0</v>
      </c>
      <c r="J77" s="140">
        <v>0</v>
      </c>
      <c r="K77" s="140">
        <v>0</v>
      </c>
      <c r="L77" s="140">
        <v>0</v>
      </c>
      <c r="M77" s="140">
        <v>0</v>
      </c>
      <c r="N77" s="140">
        <v>0</v>
      </c>
      <c r="O77" s="133">
        <f t="shared" si="12"/>
        <v>6</v>
      </c>
      <c r="P77" s="134"/>
      <c r="Q77" s="132">
        <v>0</v>
      </c>
      <c r="R77" s="135">
        <f t="shared" si="11"/>
        <v>6</v>
      </c>
      <c r="S77" s="136"/>
      <c r="T77" s="137"/>
      <c r="U77" s="137"/>
      <c r="V77" s="137"/>
      <c r="W77" s="137"/>
      <c r="X77" s="137"/>
      <c r="Y77" s="137"/>
      <c r="Z77" s="137"/>
    </row>
    <row r="78" spans="1:26" ht="15.75" customHeight="1">
      <c r="A78" s="157">
        <v>73</v>
      </c>
      <c r="B78" s="138" t="s">
        <v>223</v>
      </c>
      <c r="C78" s="139">
        <v>4</v>
      </c>
      <c r="D78" s="140">
        <v>0</v>
      </c>
      <c r="E78" s="140">
        <v>1.2</v>
      </c>
      <c r="F78" s="140">
        <v>0</v>
      </c>
      <c r="G78" s="140">
        <v>0</v>
      </c>
      <c r="H78" s="140">
        <v>0</v>
      </c>
      <c r="I78" s="140">
        <v>0.8</v>
      </c>
      <c r="J78" s="140">
        <v>0</v>
      </c>
      <c r="K78" s="140">
        <v>0</v>
      </c>
      <c r="L78" s="140">
        <v>0</v>
      </c>
      <c r="M78" s="140">
        <v>0</v>
      </c>
      <c r="N78" s="140">
        <v>0</v>
      </c>
      <c r="O78" s="133">
        <f t="shared" si="12"/>
        <v>6</v>
      </c>
      <c r="P78" s="134"/>
      <c r="Q78" s="132">
        <v>0</v>
      </c>
      <c r="R78" s="135">
        <f t="shared" si="11"/>
        <v>6</v>
      </c>
      <c r="S78" s="136"/>
      <c r="T78" s="137"/>
      <c r="U78" s="137"/>
      <c r="V78" s="137"/>
      <c r="W78" s="137"/>
      <c r="X78" s="137"/>
      <c r="Y78" s="137"/>
      <c r="Z78" s="137"/>
    </row>
    <row r="79" spans="1:26" ht="15.75" customHeight="1">
      <c r="A79" s="165">
        <v>74</v>
      </c>
      <c r="B79" s="138" t="s">
        <v>224</v>
      </c>
      <c r="C79" s="139">
        <v>4</v>
      </c>
      <c r="D79" s="140">
        <v>0</v>
      </c>
      <c r="E79" s="140">
        <v>1.5</v>
      </c>
      <c r="F79" s="140">
        <v>0</v>
      </c>
      <c r="G79" s="140">
        <v>0</v>
      </c>
      <c r="H79" s="140">
        <v>0</v>
      </c>
      <c r="I79" s="140">
        <v>0</v>
      </c>
      <c r="J79" s="140">
        <v>0.30000000000000004</v>
      </c>
      <c r="K79" s="140">
        <v>0</v>
      </c>
      <c r="L79" s="140">
        <v>0</v>
      </c>
      <c r="M79" s="140">
        <v>0</v>
      </c>
      <c r="N79" s="140">
        <v>0</v>
      </c>
      <c r="O79" s="133">
        <f t="shared" si="12"/>
        <v>5.8</v>
      </c>
      <c r="P79" s="134"/>
      <c r="Q79" s="132">
        <v>0</v>
      </c>
      <c r="R79" s="135">
        <f t="shared" si="11"/>
        <v>5.8</v>
      </c>
      <c r="S79" s="136"/>
      <c r="T79" s="137"/>
      <c r="U79" s="137"/>
      <c r="V79" s="137"/>
      <c r="W79" s="137"/>
      <c r="X79" s="137"/>
      <c r="Y79" s="137"/>
      <c r="Z79" s="137"/>
    </row>
    <row r="80" spans="1:26" ht="15.75" customHeight="1">
      <c r="A80" s="165">
        <v>75</v>
      </c>
      <c r="B80" s="138" t="s">
        <v>225</v>
      </c>
      <c r="C80" s="139">
        <v>4</v>
      </c>
      <c r="D80" s="140">
        <v>0</v>
      </c>
      <c r="E80" s="140">
        <v>1.35</v>
      </c>
      <c r="F80" s="140">
        <v>0</v>
      </c>
      <c r="G80" s="140">
        <v>0</v>
      </c>
      <c r="H80" s="140">
        <v>0</v>
      </c>
      <c r="I80" s="140">
        <v>0</v>
      </c>
      <c r="J80" s="140">
        <v>0.2</v>
      </c>
      <c r="K80" s="140">
        <v>0</v>
      </c>
      <c r="L80" s="140">
        <v>0</v>
      </c>
      <c r="M80" s="140">
        <v>0</v>
      </c>
      <c r="N80" s="140">
        <v>0</v>
      </c>
      <c r="O80" s="133">
        <f t="shared" si="12"/>
        <v>5.55</v>
      </c>
      <c r="P80" s="134"/>
      <c r="Q80" s="132"/>
      <c r="R80" s="135">
        <f t="shared" si="11"/>
        <v>5.55</v>
      </c>
      <c r="S80" s="136"/>
      <c r="T80" s="137"/>
      <c r="U80" s="137"/>
      <c r="V80" s="137"/>
      <c r="W80" s="137"/>
      <c r="X80" s="137"/>
      <c r="Y80" s="137"/>
      <c r="Z80" s="137"/>
    </row>
    <row r="81" spans="1:26" ht="15.75" customHeight="1">
      <c r="T81" s="137"/>
      <c r="U81" s="137"/>
      <c r="V81" s="137"/>
      <c r="W81" s="137"/>
      <c r="X81" s="137"/>
      <c r="Y81" s="137"/>
      <c r="Z81" s="137"/>
    </row>
    <row r="82" spans="1:26" ht="15.75" customHeight="1">
      <c r="S82" s="126"/>
      <c r="T82" s="137"/>
      <c r="U82" s="137"/>
      <c r="V82" s="137"/>
      <c r="W82" s="137"/>
      <c r="X82" s="137"/>
      <c r="Y82" s="137"/>
      <c r="Z82" s="137"/>
    </row>
    <row r="83" spans="1:26" ht="15.75" customHeight="1">
      <c r="A83" s="127"/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 t="s">
        <v>229</v>
      </c>
      <c r="P83" s="127"/>
      <c r="Q83" s="127"/>
      <c r="R83" s="127"/>
      <c r="S83" s="25"/>
      <c r="T83" s="126"/>
      <c r="U83" s="126"/>
      <c r="V83" s="126"/>
      <c r="W83" s="126"/>
      <c r="X83" s="126"/>
      <c r="Y83" s="126"/>
      <c r="Z83" s="126"/>
    </row>
    <row r="84" spans="1:26" ht="15.75" customHeight="1">
      <c r="A84" s="23"/>
      <c r="T84" s="126"/>
      <c r="U84" s="126"/>
      <c r="V84" s="126"/>
      <c r="W84" s="126"/>
      <c r="X84" s="126"/>
      <c r="Y84" s="126"/>
    </row>
    <row r="85" spans="1:26" ht="15.75" customHeight="1">
      <c r="N85">
        <v>1</v>
      </c>
      <c r="T85" s="25"/>
      <c r="U85" s="25"/>
    </row>
    <row r="86" spans="1:26" ht="15.75" hidden="1" customHeight="1">
      <c r="N86">
        <v>2</v>
      </c>
    </row>
    <row r="87" spans="1:26" ht="15" customHeight="1">
      <c r="N87">
        <v>2</v>
      </c>
    </row>
    <row r="88" spans="1:26" ht="15" customHeight="1">
      <c r="N88">
        <v>3</v>
      </c>
      <c r="W88" s="25"/>
      <c r="X88" s="25"/>
      <c r="Y88" s="25"/>
      <c r="Z88" s="25"/>
    </row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13">
    <mergeCell ref="V15:Y15"/>
    <mergeCell ref="V27:Y27"/>
    <mergeCell ref="V28:Y28"/>
    <mergeCell ref="A1:E1"/>
    <mergeCell ref="F1:S1"/>
    <mergeCell ref="A2:S2"/>
    <mergeCell ref="A3:A4"/>
    <mergeCell ref="B3:B4"/>
    <mergeCell ref="C3:O3"/>
    <mergeCell ref="P3:P4"/>
    <mergeCell ref="S3:S4"/>
    <mergeCell ref="Q3:Q4"/>
    <mergeCell ref="R3:R4"/>
  </mergeCells>
  <conditionalFormatting sqref="B6:N6 Q6 B8:N8 Q8 B10:N11 Q10:Q11 B13:N13 Q13 B15:N16 Q15:Q16 B18:N24 Q18:Q24 B49:N49 Q49">
    <cfRule type="cellIs" dxfId="181" priority="52" operator="equal">
      <formula>0</formula>
    </cfRule>
  </conditionalFormatting>
  <conditionalFormatting sqref="B21:N22 Q21:Q22 B27:N28 Q27:Q28 B31:N38 Q31:Q38 Q40:Q41 B40:N41">
    <cfRule type="cellIs" dxfId="180" priority="53" operator="equal">
      <formula>0</formula>
    </cfRule>
  </conditionalFormatting>
  <conditionalFormatting sqref="B45:N51 Q45:Q51 B53:J56 K53:N53 Q53 K55:N55 Q55 B58:N58 Q58 B60:N60 Q60 B62:N62 Q62 B64:N74 Q64:Q74 B77:N77 Q77 B79:N79 Q79">
    <cfRule type="cellIs" dxfId="179" priority="54" operator="equal">
      <formula>0</formula>
    </cfRule>
  </conditionalFormatting>
  <conditionalFormatting sqref="O6 O8 O10:O11 O13 O15:O16 O18:O24 O49">
    <cfRule type="cellIs" dxfId="178" priority="55" operator="equal">
      <formula>0</formula>
    </cfRule>
  </conditionalFormatting>
  <conditionalFormatting sqref="O6 O8 O10:O11 O13 O15:O16 O18:O24 O49">
    <cfRule type="cellIs" dxfId="177" priority="56" operator="equal">
      <formula>0</formula>
    </cfRule>
  </conditionalFormatting>
  <conditionalFormatting sqref="O27">
    <cfRule type="cellIs" dxfId="176" priority="57" operator="equal">
      <formula>0</formula>
    </cfRule>
  </conditionalFormatting>
  <conditionalFormatting sqref="O27">
    <cfRule type="cellIs" dxfId="175" priority="58" operator="equal">
      <formula>0</formula>
    </cfRule>
  </conditionalFormatting>
  <conditionalFormatting sqref="O21:O22 O31:O37">
    <cfRule type="cellIs" dxfId="174" priority="59" operator="equal">
      <formula>0</formula>
    </cfRule>
  </conditionalFormatting>
  <conditionalFormatting sqref="O21:O22 O31:O37">
    <cfRule type="cellIs" dxfId="173" priority="60" operator="equal">
      <formula>0</formula>
    </cfRule>
  </conditionalFormatting>
  <conditionalFormatting sqref="O38 O40:O41">
    <cfRule type="cellIs" dxfId="172" priority="61" operator="equal">
      <formula>0</formula>
    </cfRule>
  </conditionalFormatting>
  <conditionalFormatting sqref="O38 O40:O41">
    <cfRule type="cellIs" dxfId="171" priority="62" operator="equal">
      <formula>0</formula>
    </cfRule>
  </conditionalFormatting>
  <conditionalFormatting sqref="O45:O48">
    <cfRule type="cellIs" dxfId="170" priority="63" operator="equal">
      <formula>0</formula>
    </cfRule>
  </conditionalFormatting>
  <conditionalFormatting sqref="O45:O48">
    <cfRule type="cellIs" dxfId="169" priority="64" operator="equal">
      <formula>0</formula>
    </cfRule>
  </conditionalFormatting>
  <conditionalFormatting sqref="O48">
    <cfRule type="cellIs" dxfId="168" priority="65" operator="equal">
      <formula>0</formula>
    </cfRule>
  </conditionalFormatting>
  <conditionalFormatting sqref="O48">
    <cfRule type="cellIs" dxfId="167" priority="66" operator="equal">
      <formula>0</formula>
    </cfRule>
  </conditionalFormatting>
  <conditionalFormatting sqref="O51 O53 O55 O58 O60 O62 O64:O74 O77 O79">
    <cfRule type="cellIs" dxfId="166" priority="67" operator="equal">
      <formula>0</formula>
    </cfRule>
  </conditionalFormatting>
  <conditionalFormatting sqref="O51 O53 O55 O58 O60 O62 O64:O74 O77 O79">
    <cfRule type="cellIs" dxfId="165" priority="68" operator="equal">
      <formula>0</formula>
    </cfRule>
  </conditionalFormatting>
  <conditionalFormatting sqref="R6 R8 R10:R11 R13 R15:R16 R18:R24 R49">
    <cfRule type="cellIs" dxfId="164" priority="69" operator="equal">
      <formula>0</formula>
    </cfRule>
  </conditionalFormatting>
  <conditionalFormatting sqref="R27">
    <cfRule type="cellIs" dxfId="163" priority="70" operator="equal">
      <formula>0</formula>
    </cfRule>
  </conditionalFormatting>
  <conditionalFormatting sqref="R21:R22 R31:R37">
    <cfRule type="cellIs" dxfId="162" priority="71" operator="equal">
      <formula>0</formula>
    </cfRule>
  </conditionalFormatting>
  <conditionalFormatting sqref="R38 R40:R41">
    <cfRule type="cellIs" dxfId="161" priority="72" operator="equal">
      <formula>0</formula>
    </cfRule>
  </conditionalFormatting>
  <conditionalFormatting sqref="R45:R48">
    <cfRule type="cellIs" dxfId="160" priority="73" operator="equal">
      <formula>0</formula>
    </cfRule>
  </conditionalFormatting>
  <conditionalFormatting sqref="R48">
    <cfRule type="cellIs" dxfId="159" priority="74" operator="equal">
      <formula>0</formula>
    </cfRule>
  </conditionalFormatting>
  <conditionalFormatting sqref="R51 R53 R55 R58 R60 R62 R64:R74 R77 R79">
    <cfRule type="cellIs" dxfId="158" priority="75" operator="equal">
      <formula>0</formula>
    </cfRule>
  </conditionalFormatting>
  <conditionalFormatting sqref="B7:N7 Q7">
    <cfRule type="cellIs" dxfId="157" priority="76" operator="equal">
      <formula>0</formula>
    </cfRule>
  </conditionalFormatting>
  <conditionalFormatting sqref="O7">
    <cfRule type="cellIs" dxfId="156" priority="77" operator="equal">
      <formula>0</formula>
    </cfRule>
  </conditionalFormatting>
  <conditionalFormatting sqref="O7">
    <cfRule type="cellIs" dxfId="155" priority="78" operator="equal">
      <formula>0</formula>
    </cfRule>
  </conditionalFormatting>
  <conditionalFormatting sqref="R7">
    <cfRule type="cellIs" dxfId="154" priority="79" operator="equal">
      <formula>0</formula>
    </cfRule>
  </conditionalFormatting>
  <conditionalFormatting sqref="B9:N9 Q9">
    <cfRule type="cellIs" dxfId="153" priority="80" operator="equal">
      <formula>0</formula>
    </cfRule>
  </conditionalFormatting>
  <conditionalFormatting sqref="O9">
    <cfRule type="cellIs" dxfId="152" priority="81" operator="equal">
      <formula>0</formula>
    </cfRule>
  </conditionalFormatting>
  <conditionalFormatting sqref="O9">
    <cfRule type="cellIs" dxfId="151" priority="82" operator="equal">
      <formula>0</formula>
    </cfRule>
  </conditionalFormatting>
  <conditionalFormatting sqref="R9">
    <cfRule type="cellIs" dxfId="150" priority="83" operator="equal">
      <formula>0</formula>
    </cfRule>
  </conditionalFormatting>
  <conditionalFormatting sqref="B37:N37 Q37">
    <cfRule type="cellIs" dxfId="149" priority="88" operator="equal">
      <formula>0</formula>
    </cfRule>
  </conditionalFormatting>
  <conditionalFormatting sqref="O37">
    <cfRule type="cellIs" dxfId="148" priority="89" operator="equal">
      <formula>0</formula>
    </cfRule>
  </conditionalFormatting>
  <conditionalFormatting sqref="O37">
    <cfRule type="cellIs" dxfId="147" priority="90" operator="equal">
      <formula>0</formula>
    </cfRule>
  </conditionalFormatting>
  <conditionalFormatting sqref="R37">
    <cfRule type="cellIs" dxfId="146" priority="91" operator="equal">
      <formula>0</formula>
    </cfRule>
  </conditionalFormatting>
  <conditionalFormatting sqref="B28:N31 Q28:Q31">
    <cfRule type="cellIs" dxfId="145" priority="92" operator="equal">
      <formula>0</formula>
    </cfRule>
  </conditionalFormatting>
  <conditionalFormatting sqref="B49:N50 Q49:Q50">
    <cfRule type="cellIs" dxfId="143" priority="94" operator="equal">
      <formula>0</formula>
    </cfRule>
  </conditionalFormatting>
  <conditionalFormatting sqref="O49:O50">
    <cfRule type="cellIs" dxfId="142" priority="95" operator="equal">
      <formula>0</formula>
    </cfRule>
  </conditionalFormatting>
  <conditionalFormatting sqref="O49:O50">
    <cfRule type="cellIs" dxfId="141" priority="96" operator="equal">
      <formula>0</formula>
    </cfRule>
  </conditionalFormatting>
  <conditionalFormatting sqref="R49:R50">
    <cfRule type="cellIs" dxfId="140" priority="97" operator="equal">
      <formula>0</formula>
    </cfRule>
  </conditionalFormatting>
  <conditionalFormatting sqref="B52:N52 Q52">
    <cfRule type="cellIs" dxfId="139" priority="98" operator="equal">
      <formula>0</formula>
    </cfRule>
  </conditionalFormatting>
  <conditionalFormatting sqref="O52">
    <cfRule type="cellIs" dxfId="138" priority="99" operator="equal">
      <formula>0</formula>
    </cfRule>
  </conditionalFormatting>
  <conditionalFormatting sqref="O52">
    <cfRule type="cellIs" dxfId="137" priority="100" operator="equal">
      <formula>0</formula>
    </cfRule>
  </conditionalFormatting>
  <conditionalFormatting sqref="R52">
    <cfRule type="cellIs" dxfId="136" priority="101" operator="equal">
      <formula>0</formula>
    </cfRule>
  </conditionalFormatting>
  <conditionalFormatting sqref="B54:N58 Q54:Q58">
    <cfRule type="cellIs" dxfId="135" priority="102" operator="equal">
      <formula>0</formula>
    </cfRule>
  </conditionalFormatting>
  <conditionalFormatting sqref="O54:O58">
    <cfRule type="cellIs" dxfId="134" priority="103" operator="equal">
      <formula>0</formula>
    </cfRule>
  </conditionalFormatting>
  <conditionalFormatting sqref="O54:O58">
    <cfRule type="cellIs" dxfId="133" priority="104" operator="equal">
      <formula>0</formula>
    </cfRule>
  </conditionalFormatting>
  <conditionalFormatting sqref="R54:R58">
    <cfRule type="cellIs" dxfId="132" priority="105" operator="equal">
      <formula>0</formula>
    </cfRule>
  </conditionalFormatting>
  <conditionalFormatting sqref="R12">
    <cfRule type="cellIs" dxfId="128" priority="109" operator="equal">
      <formula>0</formula>
    </cfRule>
  </conditionalFormatting>
  <conditionalFormatting sqref="B57:N57 Q57">
    <cfRule type="cellIs" dxfId="127" priority="110" operator="equal">
      <formula>0</formula>
    </cfRule>
  </conditionalFormatting>
  <conditionalFormatting sqref="O57">
    <cfRule type="cellIs" dxfId="126" priority="111" operator="equal">
      <formula>0</formula>
    </cfRule>
  </conditionalFormatting>
  <conditionalFormatting sqref="O57">
    <cfRule type="cellIs" dxfId="125" priority="112" operator="equal">
      <formula>0</formula>
    </cfRule>
  </conditionalFormatting>
  <conditionalFormatting sqref="R57">
    <cfRule type="cellIs" dxfId="124" priority="113" operator="equal">
      <formula>0</formula>
    </cfRule>
  </conditionalFormatting>
  <conditionalFormatting sqref="B12:N12 Q12">
    <cfRule type="cellIs" dxfId="123" priority="114" operator="equal">
      <formula>0</formula>
    </cfRule>
  </conditionalFormatting>
  <conditionalFormatting sqref="O12">
    <cfRule type="cellIs" dxfId="122" priority="115" operator="equal">
      <formula>0</formula>
    </cfRule>
  </conditionalFormatting>
  <conditionalFormatting sqref="O12">
    <cfRule type="cellIs" dxfId="121" priority="116" operator="equal">
      <formula>0</formula>
    </cfRule>
  </conditionalFormatting>
  <conditionalFormatting sqref="R14">
    <cfRule type="cellIs" dxfId="120" priority="117" operator="equal">
      <formula>0</formula>
    </cfRule>
  </conditionalFormatting>
  <conditionalFormatting sqref="B59:N59 Q59">
    <cfRule type="cellIs" dxfId="119" priority="118" operator="equal">
      <formula>0</formula>
    </cfRule>
  </conditionalFormatting>
  <conditionalFormatting sqref="O59">
    <cfRule type="cellIs" dxfId="118" priority="119" operator="equal">
      <formula>0</formula>
    </cfRule>
  </conditionalFormatting>
  <conditionalFormatting sqref="O59">
    <cfRule type="cellIs" dxfId="117" priority="120" operator="equal">
      <formula>0</formula>
    </cfRule>
  </conditionalFormatting>
  <conditionalFormatting sqref="R59">
    <cfRule type="cellIs" dxfId="116" priority="121" operator="equal">
      <formula>0</formula>
    </cfRule>
  </conditionalFormatting>
  <conditionalFormatting sqref="B60:N60 Q60">
    <cfRule type="cellIs" dxfId="115" priority="122" operator="equal">
      <formula>0</formula>
    </cfRule>
  </conditionalFormatting>
  <conditionalFormatting sqref="O60">
    <cfRule type="cellIs" dxfId="114" priority="123" operator="equal">
      <formula>0</formula>
    </cfRule>
  </conditionalFormatting>
  <conditionalFormatting sqref="O60">
    <cfRule type="cellIs" dxfId="113" priority="124" operator="equal">
      <formula>0</formula>
    </cfRule>
  </conditionalFormatting>
  <conditionalFormatting sqref="R60">
    <cfRule type="cellIs" dxfId="112" priority="125" operator="equal">
      <formula>0</formula>
    </cfRule>
  </conditionalFormatting>
  <conditionalFormatting sqref="B63:N63 Q63">
    <cfRule type="cellIs" dxfId="111" priority="126" operator="equal">
      <formula>0</formula>
    </cfRule>
  </conditionalFormatting>
  <conditionalFormatting sqref="O63">
    <cfRule type="cellIs" dxfId="110" priority="127" operator="equal">
      <formula>0</formula>
    </cfRule>
  </conditionalFormatting>
  <conditionalFormatting sqref="O63">
    <cfRule type="cellIs" dxfId="109" priority="128" operator="equal">
      <formula>0</formula>
    </cfRule>
  </conditionalFormatting>
  <conditionalFormatting sqref="R63">
    <cfRule type="cellIs" dxfId="108" priority="129" operator="equal">
      <formula>0</formula>
    </cfRule>
  </conditionalFormatting>
  <conditionalFormatting sqref="B64:N64 Q64">
    <cfRule type="cellIs" dxfId="107" priority="130" operator="equal">
      <formula>0</formula>
    </cfRule>
  </conditionalFormatting>
  <conditionalFormatting sqref="O64">
    <cfRule type="cellIs" dxfId="106" priority="131" operator="equal">
      <formula>0</formula>
    </cfRule>
  </conditionalFormatting>
  <conditionalFormatting sqref="O64">
    <cfRule type="cellIs" dxfId="105" priority="132" operator="equal">
      <formula>0</formula>
    </cfRule>
  </conditionalFormatting>
  <conditionalFormatting sqref="R64">
    <cfRule type="cellIs" dxfId="104" priority="133" operator="equal">
      <formula>0</formula>
    </cfRule>
  </conditionalFormatting>
  <conditionalFormatting sqref="B67:N67 Q67">
    <cfRule type="cellIs" dxfId="103" priority="134" operator="equal">
      <formula>0</formula>
    </cfRule>
  </conditionalFormatting>
  <conditionalFormatting sqref="O67">
    <cfRule type="cellIs" dxfId="102" priority="135" operator="equal">
      <formula>0</formula>
    </cfRule>
  </conditionalFormatting>
  <conditionalFormatting sqref="O67">
    <cfRule type="cellIs" dxfId="101" priority="136" operator="equal">
      <formula>0</formula>
    </cfRule>
  </conditionalFormatting>
  <conditionalFormatting sqref="R67">
    <cfRule type="cellIs" dxfId="100" priority="137" operator="equal">
      <formula>0</formula>
    </cfRule>
  </conditionalFormatting>
  <conditionalFormatting sqref="B77:N77 Q77">
    <cfRule type="cellIs" dxfId="99" priority="138" operator="equal">
      <formula>0</formula>
    </cfRule>
  </conditionalFormatting>
  <conditionalFormatting sqref="O77">
    <cfRule type="cellIs" dxfId="98" priority="139" operator="equal">
      <formula>0</formula>
    </cfRule>
  </conditionalFormatting>
  <conditionalFormatting sqref="O77">
    <cfRule type="cellIs" dxfId="97" priority="140" operator="equal">
      <formula>0</formula>
    </cfRule>
  </conditionalFormatting>
  <conditionalFormatting sqref="R77">
    <cfRule type="cellIs" dxfId="96" priority="141" operator="equal">
      <formula>0</formula>
    </cfRule>
  </conditionalFormatting>
  <conditionalFormatting sqref="B72:N72 Q72 B75:N76 Q75:Q76">
    <cfRule type="cellIs" dxfId="95" priority="142" operator="equal">
      <formula>0</formula>
    </cfRule>
  </conditionalFormatting>
  <conditionalFormatting sqref="O72 O75:O76">
    <cfRule type="cellIs" dxfId="94" priority="143" operator="equal">
      <formula>0</formula>
    </cfRule>
  </conditionalFormatting>
  <conditionalFormatting sqref="O72 O75:O76">
    <cfRule type="cellIs" dxfId="93" priority="144" operator="equal">
      <formula>0</formula>
    </cfRule>
  </conditionalFormatting>
  <conditionalFormatting sqref="R72 R75:R76">
    <cfRule type="cellIs" dxfId="92" priority="145" operator="equal">
      <formula>0</formula>
    </cfRule>
  </conditionalFormatting>
  <conditionalFormatting sqref="B76:N76 Q76">
    <cfRule type="cellIs" dxfId="91" priority="146" operator="equal">
      <formula>0</formula>
    </cfRule>
  </conditionalFormatting>
  <conditionalFormatting sqref="O76">
    <cfRule type="cellIs" dxfId="90" priority="147" operator="equal">
      <formula>0</formula>
    </cfRule>
  </conditionalFormatting>
  <conditionalFormatting sqref="O76">
    <cfRule type="cellIs" dxfId="89" priority="148" operator="equal">
      <formula>0</formula>
    </cfRule>
  </conditionalFormatting>
  <conditionalFormatting sqref="R76">
    <cfRule type="cellIs" dxfId="88" priority="149" operator="equal">
      <formula>0</formula>
    </cfRule>
  </conditionalFormatting>
  <conditionalFormatting sqref="B78:N78 Q78">
    <cfRule type="cellIs" dxfId="87" priority="150" operator="equal">
      <formula>0</formula>
    </cfRule>
  </conditionalFormatting>
  <conditionalFormatting sqref="O78">
    <cfRule type="cellIs" dxfId="86" priority="151" operator="equal">
      <formula>0</formula>
    </cfRule>
  </conditionalFormatting>
  <conditionalFormatting sqref="O78">
    <cfRule type="cellIs" dxfId="85" priority="152" operator="equal">
      <formula>0</formula>
    </cfRule>
  </conditionalFormatting>
  <conditionalFormatting sqref="R78">
    <cfRule type="cellIs" dxfId="84" priority="153" operator="equal">
      <formula>0</formula>
    </cfRule>
  </conditionalFormatting>
  <conditionalFormatting sqref="R61">
    <cfRule type="cellIs" dxfId="83" priority="154" operator="equal">
      <formula>0</formula>
    </cfRule>
  </conditionalFormatting>
  <conditionalFormatting sqref="B80:N80 Q80">
    <cfRule type="cellIs" dxfId="82" priority="155" operator="equal">
      <formula>0</formula>
    </cfRule>
  </conditionalFormatting>
  <conditionalFormatting sqref="O80">
    <cfRule type="cellIs" dxfId="81" priority="156" operator="equal">
      <formula>0</formula>
    </cfRule>
  </conditionalFormatting>
  <conditionalFormatting sqref="O80">
    <cfRule type="cellIs" dxfId="80" priority="157" operator="equal">
      <formula>0</formula>
    </cfRule>
  </conditionalFormatting>
  <conditionalFormatting sqref="R80">
    <cfRule type="cellIs" dxfId="79" priority="158" operator="equal">
      <formula>0</formula>
    </cfRule>
  </conditionalFormatting>
  <conditionalFormatting sqref="B14:N14 Q14">
    <cfRule type="cellIs" dxfId="78" priority="159" operator="equal">
      <formula>0</formula>
    </cfRule>
  </conditionalFormatting>
  <conditionalFormatting sqref="O14">
    <cfRule type="cellIs" dxfId="77" priority="160" operator="equal">
      <formula>0</formula>
    </cfRule>
  </conditionalFormatting>
  <conditionalFormatting sqref="O14">
    <cfRule type="cellIs" dxfId="76" priority="161" operator="equal">
      <formula>0</formula>
    </cfRule>
  </conditionalFormatting>
  <conditionalFormatting sqref="R72:R73">
    <cfRule type="cellIs" dxfId="75" priority="162" operator="equal">
      <formula>0</formula>
    </cfRule>
  </conditionalFormatting>
  <conditionalFormatting sqref="B61:N61 Q61">
    <cfRule type="cellIs" dxfId="74" priority="163" operator="equal">
      <formula>0</formula>
    </cfRule>
  </conditionalFormatting>
  <conditionalFormatting sqref="O61">
    <cfRule type="cellIs" dxfId="73" priority="164" operator="equal">
      <formula>0</formula>
    </cfRule>
  </conditionalFormatting>
  <conditionalFormatting sqref="O61">
    <cfRule type="cellIs" dxfId="72" priority="165" operator="equal">
      <formula>0</formula>
    </cfRule>
  </conditionalFormatting>
  <conditionalFormatting sqref="R17">
    <cfRule type="cellIs" dxfId="71" priority="166" operator="equal">
      <formula>0</formula>
    </cfRule>
  </conditionalFormatting>
  <conditionalFormatting sqref="B72:N73 Q72:Q73">
    <cfRule type="cellIs" dxfId="70" priority="167" operator="equal">
      <formula>0</formula>
    </cfRule>
  </conditionalFormatting>
  <conditionalFormatting sqref="O72:O73">
    <cfRule type="cellIs" dxfId="69" priority="168" operator="equal">
      <formula>0</formula>
    </cfRule>
  </conditionalFormatting>
  <conditionalFormatting sqref="O72:O73">
    <cfRule type="cellIs" dxfId="68" priority="169" operator="equal">
      <formula>0</formula>
    </cfRule>
  </conditionalFormatting>
  <conditionalFormatting sqref="R19">
    <cfRule type="cellIs" dxfId="67" priority="170" operator="equal">
      <formula>0</formula>
    </cfRule>
  </conditionalFormatting>
  <conditionalFormatting sqref="O28:O31">
    <cfRule type="cellIs" dxfId="66" priority="171" operator="equal">
      <formula>0</formula>
    </cfRule>
  </conditionalFormatting>
  <conditionalFormatting sqref="O28:O31">
    <cfRule type="cellIs" dxfId="65" priority="172" operator="equal">
      <formula>0</formula>
    </cfRule>
  </conditionalFormatting>
  <conditionalFormatting sqref="R28:R31">
    <cfRule type="cellIs" dxfId="64" priority="173" operator="equal">
      <formula>0</formula>
    </cfRule>
  </conditionalFormatting>
  <conditionalFormatting sqref="B17:N17 Q17">
    <cfRule type="cellIs" dxfId="63" priority="174" operator="equal">
      <formula>0</formula>
    </cfRule>
  </conditionalFormatting>
  <conditionalFormatting sqref="O17">
    <cfRule type="cellIs" dxfId="62" priority="175" operator="equal">
      <formula>0</formula>
    </cfRule>
  </conditionalFormatting>
  <conditionalFormatting sqref="O17">
    <cfRule type="cellIs" dxfId="61" priority="176" operator="equal">
      <formula>0</formula>
    </cfRule>
  </conditionalFormatting>
  <conditionalFormatting sqref="B19:N19 Q19">
    <cfRule type="cellIs" dxfId="60" priority="177" operator="equal">
      <formula>0</formula>
    </cfRule>
  </conditionalFormatting>
  <conditionalFormatting sqref="O19">
    <cfRule type="cellIs" dxfId="59" priority="178" operator="equal">
      <formula>0</formula>
    </cfRule>
  </conditionalFormatting>
  <conditionalFormatting sqref="O19">
    <cfRule type="cellIs" dxfId="58" priority="179" operator="equal">
      <formula>0</formula>
    </cfRule>
  </conditionalFormatting>
  <conditionalFormatting sqref="R42">
    <cfRule type="cellIs" dxfId="57" priority="180" operator="equal">
      <formula>0</formula>
    </cfRule>
  </conditionalFormatting>
  <conditionalFormatting sqref="R74">
    <cfRule type="cellIs" dxfId="56" priority="181" operator="equal">
      <formula>0</formula>
    </cfRule>
  </conditionalFormatting>
  <conditionalFormatting sqref="B74:N74 Q74">
    <cfRule type="cellIs" dxfId="55" priority="182" operator="equal">
      <formula>0</formula>
    </cfRule>
  </conditionalFormatting>
  <conditionalFormatting sqref="O74">
    <cfRule type="cellIs" dxfId="54" priority="183" operator="equal">
      <formula>0</formula>
    </cfRule>
  </conditionalFormatting>
  <conditionalFormatting sqref="O74">
    <cfRule type="cellIs" dxfId="53" priority="184" operator="equal">
      <formula>0</formula>
    </cfRule>
  </conditionalFormatting>
  <conditionalFormatting sqref="B42:N42 Q42">
    <cfRule type="cellIs" dxfId="52" priority="185" operator="equal">
      <formula>0</formula>
    </cfRule>
  </conditionalFormatting>
  <conditionalFormatting sqref="O42">
    <cfRule type="cellIs" dxfId="51" priority="186" operator="equal">
      <formula>0</formula>
    </cfRule>
  </conditionalFormatting>
  <conditionalFormatting sqref="O42">
    <cfRule type="cellIs" dxfId="50" priority="187" operator="equal">
      <formula>0</formula>
    </cfRule>
  </conditionalFormatting>
  <conditionalFormatting sqref="B25">
    <cfRule type="cellIs" dxfId="49" priority="50" operator="equal">
      <formula>0</formula>
    </cfRule>
  </conditionalFormatting>
  <conditionalFormatting sqref="B26:N26 Q26">
    <cfRule type="cellIs" dxfId="48" priority="42" operator="equal">
      <formula>0</formula>
    </cfRule>
  </conditionalFormatting>
  <conditionalFormatting sqref="O26">
    <cfRule type="cellIs" dxfId="47" priority="43" operator="equal">
      <formula>0</formula>
    </cfRule>
  </conditionalFormatting>
  <conditionalFormatting sqref="O26">
    <cfRule type="cellIs" dxfId="46" priority="44" operator="equal">
      <formula>0</formula>
    </cfRule>
  </conditionalFormatting>
  <conditionalFormatting sqref="R26">
    <cfRule type="cellIs" dxfId="45" priority="45" operator="equal">
      <formula>0</formula>
    </cfRule>
  </conditionalFormatting>
  <conditionalFormatting sqref="C26:N26 Q26">
    <cfRule type="cellIs" dxfId="44" priority="46" operator="equal">
      <formula>0</formula>
    </cfRule>
  </conditionalFormatting>
  <conditionalFormatting sqref="O26">
    <cfRule type="cellIs" dxfId="43" priority="47" operator="equal">
      <formula>0</formula>
    </cfRule>
  </conditionalFormatting>
  <conditionalFormatting sqref="O26">
    <cfRule type="cellIs" dxfId="42" priority="48" operator="equal">
      <formula>0</formula>
    </cfRule>
  </conditionalFormatting>
  <conditionalFormatting sqref="R26">
    <cfRule type="cellIs" dxfId="41" priority="49" operator="equal">
      <formula>0</formula>
    </cfRule>
  </conditionalFormatting>
  <conditionalFormatting sqref="B80">
    <cfRule type="cellIs" dxfId="40" priority="1" operator="equal">
      <formula>0</formula>
    </cfRule>
  </conditionalFormatting>
  <conditionalFormatting sqref="R79">
    <cfRule type="cellIs" dxfId="39" priority="2" operator="equal">
      <formula>0</formula>
    </cfRule>
  </conditionalFormatting>
  <conditionalFormatting sqref="B79:N79 Q79">
    <cfRule type="cellIs" dxfId="38" priority="3" operator="equal">
      <formula>0</formula>
    </cfRule>
  </conditionalFormatting>
  <conditionalFormatting sqref="O79">
    <cfRule type="cellIs" dxfId="37" priority="4" operator="equal">
      <formula>0</formula>
    </cfRule>
  </conditionalFormatting>
  <conditionalFormatting sqref="O79">
    <cfRule type="cellIs" dxfId="36" priority="5" operator="equal">
      <formula>0</formula>
    </cfRule>
  </conditionalFormatting>
  <conditionalFormatting sqref="B65:N65 Q65">
    <cfRule type="cellIs" dxfId="35" priority="6" operator="equal">
      <formula>0</formula>
    </cfRule>
  </conditionalFormatting>
  <conditionalFormatting sqref="O65">
    <cfRule type="cellIs" dxfId="34" priority="7" operator="equal">
      <formula>0</formula>
    </cfRule>
  </conditionalFormatting>
  <conditionalFormatting sqref="O65">
    <cfRule type="cellIs" dxfId="33" priority="8" operator="equal">
      <formula>0</formula>
    </cfRule>
  </conditionalFormatting>
  <conditionalFormatting sqref="R65">
    <cfRule type="cellIs" dxfId="32" priority="9" operator="equal">
      <formula>0</formula>
    </cfRule>
  </conditionalFormatting>
  <conditionalFormatting sqref="B75:N75 Q75">
    <cfRule type="cellIs" dxfId="31" priority="10" operator="equal">
      <formula>0</formula>
    </cfRule>
  </conditionalFormatting>
  <conditionalFormatting sqref="O75">
    <cfRule type="cellIs" dxfId="30" priority="11" operator="equal">
      <formula>0</formula>
    </cfRule>
  </conditionalFormatting>
  <conditionalFormatting sqref="O75">
    <cfRule type="cellIs" dxfId="29" priority="12" operator="equal">
      <formula>0</formula>
    </cfRule>
  </conditionalFormatting>
  <conditionalFormatting sqref="R75">
    <cfRule type="cellIs" dxfId="28" priority="13" operator="equal">
      <formula>0</formula>
    </cfRule>
  </conditionalFormatting>
  <conditionalFormatting sqref="B70:N70 Q70 B73:N74 Q73:Q74">
    <cfRule type="cellIs" dxfId="27" priority="14" operator="equal">
      <formula>0</formula>
    </cfRule>
  </conditionalFormatting>
  <conditionalFormatting sqref="O70 O73:O74">
    <cfRule type="cellIs" dxfId="26" priority="15" operator="equal">
      <formula>0</formula>
    </cfRule>
  </conditionalFormatting>
  <conditionalFormatting sqref="O70 O73:O74">
    <cfRule type="cellIs" dxfId="25" priority="16" operator="equal">
      <formula>0</formula>
    </cfRule>
  </conditionalFormatting>
  <conditionalFormatting sqref="R70 R73:R74">
    <cfRule type="cellIs" dxfId="24" priority="17" operator="equal">
      <formula>0</formula>
    </cfRule>
  </conditionalFormatting>
  <conditionalFormatting sqref="B74:N74 Q74">
    <cfRule type="cellIs" dxfId="23" priority="18" operator="equal">
      <formula>0</formula>
    </cfRule>
  </conditionalFormatting>
  <conditionalFormatting sqref="O74">
    <cfRule type="cellIs" dxfId="22" priority="19" operator="equal">
      <formula>0</formula>
    </cfRule>
  </conditionalFormatting>
  <conditionalFormatting sqref="O74">
    <cfRule type="cellIs" dxfId="21" priority="20" operator="equal">
      <formula>0</formula>
    </cfRule>
  </conditionalFormatting>
  <conditionalFormatting sqref="R74">
    <cfRule type="cellIs" dxfId="20" priority="21" operator="equal">
      <formula>0</formula>
    </cfRule>
  </conditionalFormatting>
  <conditionalFormatting sqref="B76:N76 Q76">
    <cfRule type="cellIs" dxfId="19" priority="22" operator="equal">
      <formula>0</formula>
    </cfRule>
  </conditionalFormatting>
  <conditionalFormatting sqref="O76">
    <cfRule type="cellIs" dxfId="18" priority="23" operator="equal">
      <formula>0</formula>
    </cfRule>
  </conditionalFormatting>
  <conditionalFormatting sqref="O76">
    <cfRule type="cellIs" dxfId="17" priority="24" operator="equal">
      <formula>0</formula>
    </cfRule>
  </conditionalFormatting>
  <conditionalFormatting sqref="R76">
    <cfRule type="cellIs" dxfId="16" priority="25" operator="equal">
      <formula>0</formula>
    </cfRule>
  </conditionalFormatting>
  <conditionalFormatting sqref="B78:N78 Q78">
    <cfRule type="cellIs" dxfId="15" priority="26" operator="equal">
      <formula>0</formula>
    </cfRule>
  </conditionalFormatting>
  <conditionalFormatting sqref="O78">
    <cfRule type="cellIs" dxfId="14" priority="27" operator="equal">
      <formula>0</formula>
    </cfRule>
  </conditionalFormatting>
  <conditionalFormatting sqref="O78">
    <cfRule type="cellIs" dxfId="13" priority="28" operator="equal">
      <formula>0</formula>
    </cfRule>
  </conditionalFormatting>
  <conditionalFormatting sqref="R78">
    <cfRule type="cellIs" dxfId="12" priority="29" operator="equal">
      <formula>0</formula>
    </cfRule>
  </conditionalFormatting>
  <conditionalFormatting sqref="R70:R71">
    <cfRule type="cellIs" dxfId="11" priority="30" operator="equal">
      <formula>0</formula>
    </cfRule>
  </conditionalFormatting>
  <conditionalFormatting sqref="B70:N71 Q70:Q71">
    <cfRule type="cellIs" dxfId="10" priority="31" operator="equal">
      <formula>0</formula>
    </cfRule>
  </conditionalFormatting>
  <conditionalFormatting sqref="O70:O71">
    <cfRule type="cellIs" dxfId="9" priority="32" operator="equal">
      <formula>0</formula>
    </cfRule>
  </conditionalFormatting>
  <conditionalFormatting sqref="O70:O71">
    <cfRule type="cellIs" dxfId="8" priority="33" operator="equal">
      <formula>0</formula>
    </cfRule>
  </conditionalFormatting>
  <conditionalFormatting sqref="R80">
    <cfRule type="cellIs" dxfId="7" priority="34" operator="equal">
      <formula>0</formula>
    </cfRule>
  </conditionalFormatting>
  <conditionalFormatting sqref="R72">
    <cfRule type="cellIs" dxfId="6" priority="35" operator="equal">
      <formula>0</formula>
    </cfRule>
  </conditionalFormatting>
  <conditionalFormatting sqref="B72:N72 Q72">
    <cfRule type="cellIs" dxfId="5" priority="36" operator="equal">
      <formula>0</formula>
    </cfRule>
  </conditionalFormatting>
  <conditionalFormatting sqref="O72">
    <cfRule type="cellIs" dxfId="4" priority="37" operator="equal">
      <formula>0</formula>
    </cfRule>
  </conditionalFormatting>
  <conditionalFormatting sqref="O72">
    <cfRule type="cellIs" dxfId="3" priority="38" operator="equal">
      <formula>0</formula>
    </cfRule>
  </conditionalFormatting>
  <conditionalFormatting sqref="B80:N80 Q80">
    <cfRule type="cellIs" dxfId="2" priority="39" operator="equal">
      <formula>0</formula>
    </cfRule>
  </conditionalFormatting>
  <conditionalFormatting sqref="O80">
    <cfRule type="cellIs" dxfId="1" priority="40" operator="equal">
      <formula>0</formula>
    </cfRule>
  </conditionalFormatting>
  <conditionalFormatting sqref="O80">
    <cfRule type="cellIs" dxfId="0" priority="41" operator="equal">
      <formula>0</formula>
    </cfRule>
  </conditionalFormatting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Tarik Becic</cp:lastModifiedBy>
  <cp:lastPrinted>2025-08-12T12:59:27Z</cp:lastPrinted>
  <dcterms:created xsi:type="dcterms:W3CDTF">2006-09-16T00:00:00Z</dcterms:created>
  <dcterms:modified xsi:type="dcterms:W3CDTF">2025-08-12T19:38:36Z</dcterms:modified>
</cp:coreProperties>
</file>