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2" l="1"/>
  <c r="R39" i="2" s="1"/>
  <c r="O40" i="2"/>
  <c r="R40" i="2" s="1"/>
  <c r="O38" i="2" l="1"/>
  <c r="R38" i="2" s="1"/>
  <c r="O37" i="2"/>
  <c r="R37" i="2" s="1"/>
  <c r="O36" i="2"/>
  <c r="R36" i="2" s="1"/>
  <c r="O35" i="2"/>
  <c r="R35" i="2" s="1"/>
  <c r="O34" i="2"/>
  <c r="R34" i="2" s="1"/>
  <c r="O33" i="2"/>
  <c r="R33" i="2" s="1"/>
  <c r="O32" i="2"/>
  <c r="R32" i="2" s="1"/>
  <c r="O31" i="2"/>
  <c r="R31" i="2" s="1"/>
  <c r="O30" i="2"/>
  <c r="R30" i="2" s="1"/>
  <c r="O29" i="2"/>
  <c r="R29" i="2" s="1"/>
  <c r="O28" i="2"/>
  <c r="R28" i="2" s="1"/>
  <c r="O27" i="2"/>
  <c r="R27" i="2" s="1"/>
  <c r="O26" i="2"/>
  <c r="R26" i="2" s="1"/>
  <c r="O25" i="2"/>
  <c r="R25" i="2" s="1"/>
  <c r="O24" i="2"/>
  <c r="R24" i="2" s="1"/>
  <c r="O23" i="2"/>
  <c r="R23" i="2" s="1"/>
  <c r="O22" i="2"/>
  <c r="R22" i="2" s="1"/>
  <c r="O21" i="2"/>
  <c r="R21" i="2" s="1"/>
  <c r="O20" i="2"/>
  <c r="R20" i="2" s="1"/>
  <c r="O19" i="2"/>
  <c r="R19" i="2" s="1"/>
  <c r="O18" i="2"/>
  <c r="R18" i="2" s="1"/>
  <c r="O17" i="2"/>
  <c r="R17" i="2" s="1"/>
  <c r="O16" i="2"/>
  <c r="R16" i="2" s="1"/>
  <c r="O15" i="2"/>
  <c r="R15" i="2" s="1"/>
  <c r="R14" i="2"/>
  <c r="O13" i="2"/>
  <c r="R13" i="2" s="1"/>
  <c r="R12" i="2"/>
  <c r="O12" i="2"/>
  <c r="O11" i="2"/>
  <c r="R11" i="2" s="1"/>
  <c r="R10" i="2"/>
  <c r="O10" i="2"/>
  <c r="O9" i="2"/>
  <c r="R9" i="2" s="1"/>
  <c r="Q34" i="1" l="1"/>
  <c r="Q35" i="1"/>
  <c r="Q36" i="1"/>
  <c r="Q37" i="1"/>
  <c r="Q38" i="1"/>
  <c r="Q39" i="1"/>
  <c r="Q40" i="1"/>
  <c r="Q33" i="1"/>
  <c r="Q50" i="1"/>
  <c r="Q49" i="1"/>
  <c r="P49" i="1"/>
  <c r="F48" i="1"/>
  <c r="F47" i="1"/>
  <c r="E47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9" i="1"/>
  <c r="P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9" i="1"/>
  <c r="E9" i="1"/>
  <c r="O23" i="1"/>
  <c r="P23" i="1"/>
  <c r="O24" i="1"/>
  <c r="P24" i="1"/>
  <c r="O25" i="1"/>
  <c r="P25" i="1"/>
  <c r="O26" i="1"/>
  <c r="P26" i="1"/>
  <c r="O27" i="1"/>
  <c r="P27" i="1"/>
  <c r="O28" i="1"/>
  <c r="P28" i="1"/>
  <c r="D15" i="1" l="1"/>
  <c r="E15" i="1"/>
  <c r="D13" i="1"/>
  <c r="E13" i="1"/>
  <c r="D14" i="1"/>
  <c r="E14" i="1"/>
  <c r="J50" i="1"/>
  <c r="I50" i="1"/>
  <c r="H50" i="1"/>
  <c r="J48" i="1"/>
  <c r="I48" i="1"/>
  <c r="H48" i="1"/>
  <c r="H12" i="1" l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  <c r="H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P20" i="1"/>
  <c r="P21" i="1"/>
  <c r="P22" i="1"/>
  <c r="P33" i="1"/>
  <c r="P34" i="1"/>
  <c r="P35" i="1"/>
  <c r="P36" i="1"/>
  <c r="P37" i="1"/>
  <c r="P38" i="1"/>
  <c r="O20" i="1"/>
  <c r="O21" i="1"/>
  <c r="O22" i="1"/>
  <c r="O33" i="1"/>
  <c r="O38" i="1"/>
  <c r="O39" i="1"/>
  <c r="P39" i="1"/>
  <c r="O40" i="1"/>
  <c r="P40" i="1"/>
  <c r="D34" i="1"/>
  <c r="E34" i="1"/>
  <c r="D35" i="1"/>
  <c r="E35" i="1"/>
  <c r="D36" i="1"/>
  <c r="E36" i="1"/>
  <c r="D37" i="1"/>
  <c r="E37" i="1"/>
  <c r="H3" i="1"/>
  <c r="O17" i="1"/>
  <c r="O18" i="1"/>
  <c r="O19" i="1"/>
  <c r="P50" i="1"/>
  <c r="O50" i="1"/>
  <c r="E48" i="1"/>
  <c r="D48" i="1"/>
  <c r="AC46" i="1"/>
  <c r="J49" i="1"/>
  <c r="I49" i="1"/>
  <c r="O49" i="1"/>
  <c r="J47" i="1"/>
  <c r="I47" i="1"/>
  <c r="D47" i="1"/>
  <c r="AC44" i="1"/>
  <c r="AC42" i="1"/>
  <c r="AC40" i="1"/>
  <c r="AC38" i="1"/>
  <c r="O37" i="1"/>
  <c r="E33" i="1"/>
  <c r="D33" i="1"/>
  <c r="O36" i="1"/>
  <c r="E32" i="1"/>
  <c r="I32" i="1" s="1"/>
  <c r="D32" i="1"/>
  <c r="O35" i="1"/>
  <c r="E31" i="1"/>
  <c r="D31" i="1"/>
  <c r="O34" i="1"/>
  <c r="E30" i="1"/>
  <c r="D30" i="1"/>
  <c r="E29" i="1"/>
  <c r="D29" i="1"/>
  <c r="E28" i="1"/>
  <c r="D28" i="1"/>
  <c r="E27" i="1"/>
  <c r="D27" i="1"/>
  <c r="AC25" i="1"/>
  <c r="E26" i="1"/>
  <c r="D26" i="1"/>
  <c r="E25" i="1"/>
  <c r="I25" i="1" s="1"/>
  <c r="D25" i="1"/>
  <c r="E24" i="1"/>
  <c r="D24" i="1"/>
  <c r="E23" i="1"/>
  <c r="D23" i="1"/>
  <c r="E22" i="1"/>
  <c r="D22" i="1"/>
  <c r="E21" i="1"/>
  <c r="D21" i="1"/>
  <c r="AC19" i="1"/>
  <c r="E20" i="1"/>
  <c r="D20" i="1"/>
  <c r="P19" i="1"/>
  <c r="E19" i="1"/>
  <c r="D19" i="1"/>
  <c r="P18" i="1"/>
  <c r="E18" i="1"/>
  <c r="D18" i="1"/>
  <c r="P17" i="1"/>
  <c r="E17" i="1"/>
  <c r="D17" i="1"/>
  <c r="P16" i="1"/>
  <c r="O16" i="1"/>
  <c r="E16" i="1"/>
  <c r="D16" i="1"/>
  <c r="P15" i="1"/>
  <c r="O15" i="1"/>
  <c r="P14" i="1"/>
  <c r="O14" i="1"/>
  <c r="P13" i="1"/>
  <c r="O13" i="1"/>
  <c r="P12" i="1"/>
  <c r="O12" i="1"/>
  <c r="E12" i="1"/>
  <c r="D12" i="1"/>
  <c r="P11" i="1"/>
  <c r="O11" i="1"/>
  <c r="J11" i="1"/>
  <c r="E11" i="1"/>
  <c r="I11" i="1" s="1"/>
  <c r="D11" i="1"/>
  <c r="P10" i="1"/>
  <c r="O10" i="1"/>
  <c r="J10" i="1"/>
  <c r="E10" i="1"/>
  <c r="I10" i="1" s="1"/>
  <c r="D10" i="1"/>
  <c r="O9" i="1"/>
  <c r="J9" i="1"/>
  <c r="I9" i="1"/>
  <c r="D9" i="1"/>
  <c r="U3" i="1"/>
  <c r="Q41" i="1" l="1"/>
  <c r="J25" i="1"/>
  <c r="J38" i="1" s="1"/>
  <c r="H49" i="1"/>
  <c r="P51" i="1"/>
  <c r="H47" i="1"/>
  <c r="F49" i="1"/>
  <c r="H10" i="1"/>
  <c r="H11" i="1"/>
  <c r="H9" i="1"/>
  <c r="I38" i="1"/>
  <c r="E49" i="1"/>
  <c r="D49" i="1"/>
  <c r="O41" i="1" l="1"/>
  <c r="P29" i="1"/>
  <c r="P41" i="1"/>
  <c r="O51" i="1"/>
  <c r="H38" i="1"/>
  <c r="H39" i="1" s="1"/>
  <c r="X35" i="1" s="1"/>
  <c r="Q51" i="1"/>
  <c r="O29" i="1"/>
  <c r="Q29" i="1"/>
  <c r="F38" i="1"/>
  <c r="D38" i="1"/>
  <c r="E38" i="1"/>
  <c r="D50" i="1"/>
  <c r="X30" i="1" s="1"/>
  <c r="AA30" i="1" s="1"/>
  <c r="O42" i="1" l="1"/>
  <c r="X34" i="1" s="1"/>
  <c r="AA34" i="1" s="1"/>
  <c r="O52" i="1"/>
  <c r="X32" i="1" s="1"/>
  <c r="AA32" i="1" s="1"/>
  <c r="O30" i="1"/>
  <c r="X37" i="1" s="1"/>
  <c r="AA37" i="1" s="1"/>
  <c r="D39" i="1"/>
  <c r="X28" i="1" s="1"/>
  <c r="AA28" i="1" s="1"/>
  <c r="AA35" i="1"/>
  <c r="AC26" i="1" l="1"/>
  <c r="AC36" i="1"/>
  <c r="AC51" i="1" l="1"/>
</calcChain>
</file>

<file path=xl/comments1.xml><?xml version="1.0" encoding="utf-8"?>
<comments xmlns="http://schemas.openxmlformats.org/spreadsheetml/2006/main">
  <authors>
    <author>Author</author>
  </authors>
  <commentList>
    <comment ref="S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<sst xmlns="http://schemas.openxmlformats.org/spreadsheetml/2006/main" count="266" uniqueCount="189">
  <si>
    <t>VAŽNA NAPOMENA: IZA GODINE NE STAVLJAJTE "TAČKU" !</t>
  </si>
  <si>
    <t>Kandidat:</t>
  </si>
  <si>
    <r>
      <rPr>
        <sz val="14"/>
        <color theme="1"/>
        <rFont val="Calibri"/>
        <family val="2"/>
        <charset val="238"/>
        <scheme val="minor"/>
      </rPr>
      <t>B O D O V A N J E</t>
    </r>
    <r>
      <rPr>
        <sz val="10"/>
        <color theme="1"/>
        <rFont val="Calibri"/>
        <family val="2"/>
        <charset val="238"/>
        <scheme val="minor"/>
      </rPr>
      <t xml:space="preserve">   </t>
    </r>
    <r>
      <rPr>
        <sz val="14"/>
        <color theme="1"/>
        <rFont val="Calibri"/>
        <family val="2"/>
        <charset val="238"/>
        <scheme val="minor"/>
      </rPr>
      <t>kandidata za posao</t>
    </r>
  </si>
  <si>
    <t>I</t>
  </si>
  <si>
    <t>Rad u ustanovama obrazovanja po osnovu dokaza o upisu u radnu knjižicu</t>
  </si>
  <si>
    <t>II</t>
  </si>
  <si>
    <t>Dužina trajanja nezaposlenosti - čekanje na posao nakon sticanja diplome</t>
  </si>
  <si>
    <t xml:space="preserve">Z A P I S N I K   1.  </t>
  </si>
  <si>
    <t>obrada dana</t>
  </si>
  <si>
    <t>Kandidat</t>
  </si>
  <si>
    <t>Kontakt telefon</t>
  </si>
  <si>
    <t>Datum diplomiranja:</t>
  </si>
  <si>
    <t>Konkuriše za</t>
  </si>
  <si>
    <t>Broj časova</t>
  </si>
  <si>
    <t>Prijava sadrži svu konkursom traženu dokumentaciju (stavi "x")</t>
  </si>
  <si>
    <t>a) DA</t>
  </si>
  <si>
    <t>x</t>
  </si>
  <si>
    <t>Red. Br.</t>
  </si>
  <si>
    <t>Datum početka rada</t>
  </si>
  <si>
    <t>Datum završetka rada</t>
  </si>
  <si>
    <t>S   T   A   Ž</t>
  </si>
  <si>
    <t>Datum prijave na biro</t>
  </si>
  <si>
    <t>Datum odjave s biroa</t>
  </si>
  <si>
    <t>ČEKANJE NA POSAO</t>
  </si>
  <si>
    <t>b) NE</t>
  </si>
  <si>
    <t>Nedostaje:</t>
  </si>
  <si>
    <t>godina</t>
  </si>
  <si>
    <t xml:space="preserve">mjeseci </t>
  </si>
  <si>
    <t>dana</t>
  </si>
  <si>
    <t>c)</t>
  </si>
  <si>
    <t>Neblagovremena prijava, datum prispjeća:</t>
  </si>
  <si>
    <t>Pravni osnov za prioritet (upisati "x")</t>
  </si>
  <si>
    <t>Priloženi dokazi:</t>
  </si>
  <si>
    <t>a)</t>
  </si>
  <si>
    <t>tehnološki višak</t>
  </si>
  <si>
    <t>b)</t>
  </si>
  <si>
    <t>RVI, demobilisani branitelji, dijete poginulog, umrlog ili nestalog branitelja</t>
  </si>
  <si>
    <t>status civilne žrtve rata</t>
  </si>
  <si>
    <t>d)</t>
  </si>
  <si>
    <t>status logoraša</t>
  </si>
  <si>
    <t>e)</t>
  </si>
  <si>
    <t>status invalida</t>
  </si>
  <si>
    <t>Stav komisije pri utvrđivanju prioriteta:</t>
  </si>
  <si>
    <t>P O S T U P A K    B O D O V A N J A</t>
  </si>
  <si>
    <t>UKUPNO</t>
  </si>
  <si>
    <t>STRUČNA SPREMA:</t>
  </si>
  <si>
    <r>
      <t xml:space="preserve">(upisati - </t>
    </r>
    <r>
      <rPr>
        <b/>
        <sz val="11"/>
        <color theme="1"/>
        <rFont val="Calibri"/>
        <family val="2"/>
        <charset val="238"/>
        <scheme val="minor"/>
      </rPr>
      <t>x</t>
    </r>
    <r>
      <rPr>
        <sz val="11"/>
        <color theme="1"/>
        <rFont val="Calibri"/>
        <family val="2"/>
        <scheme val="minor"/>
      </rPr>
      <t xml:space="preserve"> - pred odgovarajuće stručne spreme)</t>
    </r>
  </si>
  <si>
    <t>bodova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</si>
  <si>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</si>
  <si>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VSS (4god ili Bol.5g/300 ECTS)...</t>
  </si>
  <si>
    <t>4,5</t>
  </si>
  <si>
    <r>
      <t>b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</si>
  <si>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>V stepen(VKV)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</si>
  <si>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</si>
  <si>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VSS (Bolonja-4g/240 ECTS)...</t>
  </si>
  <si>
    <r>
      <t>b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</si>
  <si>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SSS (IV stepen)</t>
  </si>
  <si>
    <t>1,5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</si>
  <si>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</si>
  <si>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VSS (3 god/180 ECTS)...</t>
  </si>
  <si>
    <t>3,5</t>
  </si>
  <si>
    <r>
      <t>b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</si>
  <si>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SSS (III stepen)</t>
  </si>
  <si>
    <r>
      <t>a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</si>
  <si>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t>VŠ (2 god)..................</t>
  </si>
  <si>
    <r>
      <t>b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</si>
  <si>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t>OŠ ..................</t>
  </si>
  <si>
    <t>0,5</t>
  </si>
  <si>
    <t>STRUČNI ISPIT:</t>
  </si>
  <si>
    <t>upisati:  a) "ima" - 2 boda   ili   b)" nema" - 0 bod.</t>
  </si>
  <si>
    <t>III</t>
  </si>
  <si>
    <t>RADNI STAŽ, DUŽINA TRAJANJA NEZAPOSLENOSTI:</t>
  </si>
  <si>
    <t xml:space="preserve">rad u ustanovama obrazovanja za svaki navršeni mjesec (po osnovu dokaza o upisu u </t>
  </si>
  <si>
    <t xml:space="preserve"> o upisu u radnu knjižicu:</t>
  </si>
  <si>
    <t>×</t>
  </si>
  <si>
    <t>mjeseci</t>
  </si>
  <si>
    <t>=</t>
  </si>
  <si>
    <t xml:space="preserve"> </t>
  </si>
  <si>
    <t xml:space="preserve">volonterski rad u ustanovama obrazovanja za svaki navršeni mjesec (po osnovu </t>
  </si>
  <si>
    <t>validnog dokaza)</t>
  </si>
  <si>
    <t xml:space="preserve">U K U P N O </t>
  </si>
  <si>
    <t>svaki navršeni mjesec čekanja na posao nakon sticanja diplome (uz dokaz sa biroa):</t>
  </si>
  <si>
    <t>UKUPNO    MJESECI</t>
  </si>
  <si>
    <t>IV</t>
  </si>
  <si>
    <r>
      <t xml:space="preserve">BODOVI ZA OSOBE U STATUSU CIVILNE ŽRTVE RATA </t>
    </r>
    <r>
      <rPr>
        <sz val="11"/>
        <color theme="1"/>
        <rFont val="Calibri"/>
        <family val="2"/>
        <scheme val="minor"/>
      </rPr>
      <t>(upisati</t>
    </r>
    <r>
      <rPr>
        <b/>
        <sz val="11"/>
        <color theme="1"/>
        <rFont val="Calibri"/>
        <family val="2"/>
        <charset val="238"/>
        <scheme val="minor"/>
      </rPr>
      <t xml:space="preserve"> ima</t>
    </r>
    <r>
      <rPr>
        <sz val="11"/>
        <color theme="1"/>
        <rFont val="Calibri"/>
        <family val="2"/>
        <scheme val="minor"/>
      </rPr>
      <t xml:space="preserve"> ili</t>
    </r>
    <r>
      <rPr>
        <b/>
        <sz val="11"/>
        <color theme="1"/>
        <rFont val="Calibri"/>
        <family val="2"/>
        <charset val="238"/>
        <scheme val="minor"/>
      </rPr>
      <t xml:space="preserve"> nema):</t>
    </r>
  </si>
  <si>
    <t>Rad u ustanovama obrazovanja po osnovu dokaza iz važećeg ugovora o radu sa ne zaključenom radnom knjižicom</t>
  </si>
  <si>
    <t>Volonterski rad u ustanovama obrazovanja</t>
  </si>
  <si>
    <t>a) ima dokaze u skladu sa Kriterijima (3 boda)    b) nema dokaze (0 bodova)</t>
  </si>
  <si>
    <t>V</t>
  </si>
  <si>
    <t>BODOVI ZA OSOBE U STATUSU INVALIDA:</t>
  </si>
  <si>
    <t>a) ima dokaze u skladu sa Kriterijima (2 boda)    b) nema dokaze (0 bodova)</t>
  </si>
  <si>
    <t>VI</t>
  </si>
  <si>
    <t>BODOVI ZA OSOBE U STATUSU LOGORAŠA:</t>
  </si>
  <si>
    <t>VOLONTERSKI STAŽ</t>
  </si>
  <si>
    <t>VII</t>
  </si>
  <si>
    <r>
      <t xml:space="preserve">BODOVI ZA POSEBNA PRIZNANJA </t>
    </r>
    <r>
      <rPr>
        <sz val="11"/>
        <color theme="1"/>
        <rFont val="Calibri"/>
        <family val="2"/>
        <scheme val="minor"/>
      </rPr>
      <t>(zlatna značka, priznanje rektora i slično.)</t>
    </r>
  </si>
  <si>
    <t>a) ima dokaze u skladu sa Kriterijima (1,5 boda)    b) nema dokaze (0 bodova)</t>
  </si>
  <si>
    <t>nema</t>
  </si>
  <si>
    <t>VIII</t>
  </si>
  <si>
    <r>
      <rPr>
        <b/>
        <sz val="11"/>
        <color theme="1"/>
        <rFont val="Calibri"/>
        <family val="2"/>
        <charset val="238"/>
        <scheme val="minor"/>
      </rPr>
      <t>DODATNI KOREKTIVNI FAKTOR</t>
    </r>
    <r>
      <rPr>
        <sz val="11"/>
        <color theme="1"/>
        <rFont val="Calibri"/>
        <family val="2"/>
        <scheme val="minor"/>
      </rPr>
      <t xml:space="preserve"> u slučaju jednakog broja bodova, uz predočenje dokaza o</t>
    </r>
  </si>
  <si>
    <r>
      <t xml:space="preserve">prosjeku ocjena na visokoškolskoj ustanovi (upisati - </t>
    </r>
    <r>
      <rPr>
        <b/>
        <sz val="11"/>
        <color theme="1"/>
        <rFont val="Calibri"/>
        <family val="2"/>
        <charset val="238"/>
        <scheme val="minor"/>
      </rPr>
      <t xml:space="preserve">x </t>
    </r>
    <r>
      <rPr>
        <sz val="11"/>
        <color theme="1"/>
        <rFont val="Calibri"/>
        <family val="2"/>
        <scheme val="minor"/>
      </rPr>
      <t>- pored odgovarajućeg prosjeka</t>
    </r>
  </si>
  <si>
    <t>a)   6 - 7,4       (2 - 3,4)...........................</t>
  </si>
  <si>
    <t>bod</t>
  </si>
  <si>
    <t>a)   7,5 - 8,9   (3,5 - 4,4)...........................</t>
  </si>
  <si>
    <t>boda</t>
  </si>
  <si>
    <t>c)   9 - 10        (4,5 - 5)...........................</t>
  </si>
  <si>
    <t>Komisija:</t>
  </si>
  <si>
    <t>UKUPNO (bez korektivnog faktora)</t>
  </si>
  <si>
    <t>1.</t>
  </si>
  <si>
    <t>2.</t>
  </si>
  <si>
    <t>3.</t>
  </si>
  <si>
    <t>STAŽ U OVOJ ŠKOLI</t>
  </si>
  <si>
    <t>OŠ</t>
  </si>
  <si>
    <t>Rad u OŠ</t>
  </si>
  <si>
    <t>rad u ustanovama obrazovanja za svaki navršeni mjesec (po osnovu Ugovora o radu)</t>
  </si>
  <si>
    <t>6.</t>
  </si>
  <si>
    <t>5.</t>
  </si>
  <si>
    <t>f)</t>
  </si>
  <si>
    <t>rad u ovoj osnovnoj školi</t>
  </si>
  <si>
    <t>Radu drugim ustanovama, firmama  i slično koje nisu obrazovne</t>
  </si>
  <si>
    <t>4.</t>
  </si>
  <si>
    <t>radu drugim ustanovama, firmama i slično koje nisu obrazovne</t>
  </si>
  <si>
    <t>__________________________</t>
  </si>
  <si>
    <t>____________________________</t>
  </si>
  <si>
    <t>________________________</t>
  </si>
  <si>
    <t>Autor:  jusuf.muharemovic@hotmail.com</t>
  </si>
  <si>
    <r>
      <t>upiši</t>
    </r>
    <r>
      <rPr>
        <b/>
        <sz val="10"/>
        <color theme="1"/>
        <rFont val="Calibri"/>
        <family val="2"/>
        <charset val="238"/>
        <scheme val="minor"/>
      </rPr>
      <t xml:space="preserve"> x</t>
    </r>
  </si>
  <si>
    <t>Redni broj</t>
  </si>
  <si>
    <t>Prezime i ime                    kandidata</t>
  </si>
  <si>
    <t>B   O   D   O   V   I</t>
  </si>
  <si>
    <t>Ako kandidat ispunjava uvjete iz kolone 17                   upiši "da"</t>
  </si>
  <si>
    <t>Dodatak 30% za RVI, demob. branitelja, dijete pogin., umrlog ili nestalog branit</t>
  </si>
  <si>
    <r>
      <t xml:space="preserve">U K U P N O                        </t>
    </r>
    <r>
      <rPr>
        <b/>
        <sz val="9"/>
        <color theme="1"/>
        <rFont val="Calibri"/>
        <family val="2"/>
        <charset val="238"/>
        <scheme val="minor"/>
      </rPr>
      <t xml:space="preserve"> (15 + 17)</t>
    </r>
  </si>
  <si>
    <t xml:space="preserve">NAPOMENA tehnološki višak, korektivni faktor              </t>
  </si>
  <si>
    <t>Stručna sprema</t>
  </si>
  <si>
    <t>Stručni ispit</t>
  </si>
  <si>
    <t>Radni staž iz radne knjižice</t>
  </si>
  <si>
    <t>Radni staž po Ugovoru o radu</t>
  </si>
  <si>
    <t>Volonterski staž</t>
  </si>
  <si>
    <t>radni staž u drugim firmama ili ustanovama koje nisu obrazovne</t>
  </si>
  <si>
    <t>radni staž u ovoj školi</t>
  </si>
  <si>
    <t>Čekanje na posao</t>
  </si>
  <si>
    <t>status logorasa</t>
  </si>
  <si>
    <t>Posebna priznanja</t>
  </si>
  <si>
    <r>
      <t xml:space="preserve">S V E G A                                   </t>
    </r>
    <r>
      <rPr>
        <b/>
        <sz val="9"/>
        <color theme="1"/>
        <rFont val="Calibri"/>
        <family val="2"/>
        <charset val="238"/>
        <scheme val="minor"/>
      </rPr>
      <t>(3 do 114)</t>
    </r>
  </si>
  <si>
    <t>ima</t>
  </si>
  <si>
    <t>Engleski jezik</t>
  </si>
  <si>
    <t>Preliminarna lista kandidata za predmet:</t>
  </si>
  <si>
    <t>Najetović Osman</t>
  </si>
  <si>
    <t>TV 2</t>
  </si>
  <si>
    <t>Jusić Aida</t>
  </si>
  <si>
    <t xml:space="preserve">TV 5 </t>
  </si>
  <si>
    <t>Ljuca Selma</t>
  </si>
  <si>
    <t>TV 4</t>
  </si>
  <si>
    <t>Banjić Dženita</t>
  </si>
  <si>
    <t>Čeliković Jasna</t>
  </si>
  <si>
    <t>Dedić Sandra</t>
  </si>
  <si>
    <t>Durić Ines</t>
  </si>
  <si>
    <t>Sanela Durmić</t>
  </si>
  <si>
    <t>Džananović Irma</t>
  </si>
  <si>
    <t>Džerahović Aldina</t>
  </si>
  <si>
    <t>Hadžić Babić Maida</t>
  </si>
  <si>
    <t>Hinović Zerina</t>
  </si>
  <si>
    <t>Huseljić Elmina</t>
  </si>
  <si>
    <t>Jažić Sumeja</t>
  </si>
  <si>
    <t>Karić Edna</t>
  </si>
  <si>
    <t>Zubanović Begović Larisa</t>
  </si>
  <si>
    <t>Lejla Arnaut Husetović</t>
  </si>
  <si>
    <t>Mahmutović Enes</t>
  </si>
  <si>
    <t>Mandžuka Mašić Asmira</t>
  </si>
  <si>
    <t>Merdić Alena</t>
  </si>
  <si>
    <t>Pivić Amila</t>
  </si>
  <si>
    <t>Pjanić Aida</t>
  </si>
  <si>
    <t>Salčinović Edmira</t>
  </si>
  <si>
    <t>Sejmenović Alma</t>
  </si>
  <si>
    <t>Srebrenica Dženita</t>
  </si>
  <si>
    <t>Šabić Emina</t>
  </si>
  <si>
    <t>Šabić Izet</t>
  </si>
  <si>
    <t>Šeta Ajla</t>
  </si>
  <si>
    <t>Zahirović Hena</t>
  </si>
  <si>
    <t>Zahirović Sanja</t>
  </si>
  <si>
    <t>Zejnirović Azra</t>
  </si>
  <si>
    <t>Zukić Alisa</t>
  </si>
  <si>
    <t>Gavrić Aida</t>
  </si>
  <si>
    <t>24.09.2021</t>
  </si>
  <si>
    <t>Kovač Sabina</t>
  </si>
  <si>
    <t>Terzić Šabić Amela</t>
  </si>
  <si>
    <t>Isaković Lejla</t>
  </si>
  <si>
    <t>5 časova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</si>
</sst>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rgb="FFCCFFCC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4" borderId="5" xfId="0" applyFont="1" applyFill="1" applyBorder="1" applyAlignment="1" applyProtection="1">
      <alignment horizontal="center"/>
      <protection hidden="1"/>
    </xf>
    <xf numFmtId="0" fontId="4" fillId="0" borderId="8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1" xfId="0" applyFont="1" applyBorder="1" applyProtection="1"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14" fontId="4" fillId="4" borderId="17" xfId="0" applyNumberFormat="1" applyFont="1" applyFill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14" fontId="4" fillId="4" borderId="5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4" borderId="5" xfId="0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7" fillId="4" borderId="2" xfId="0" applyFont="1" applyFill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right" vertical="center" wrapText="1"/>
      <protection hidden="1"/>
    </xf>
    <xf numFmtId="0" fontId="0" fillId="0" borderId="10" xfId="0" applyBorder="1" applyProtection="1"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1" fontId="3" fillId="0" borderId="8" xfId="0" applyNumberFormat="1" applyFont="1" applyBorder="1" applyAlignment="1" applyProtection="1">
      <alignment horizontal="center"/>
      <protection hidden="1"/>
    </xf>
    <xf numFmtId="2" fontId="3" fillId="0" borderId="8" xfId="0" applyNumberFormat="1" applyFont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top" wrapText="1"/>
      <protection hidden="1"/>
    </xf>
    <xf numFmtId="0" fontId="7" fillId="4" borderId="5" xfId="0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3" xfId="0" applyFont="1" applyBorder="1" applyProtection="1">
      <protection hidden="1"/>
    </xf>
    <xf numFmtId="2" fontId="3" fillId="0" borderId="17" xfId="0" applyNumberFormat="1" applyFont="1" applyBorder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11" xfId="0" applyBorder="1" applyProtection="1"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/>
      <protection hidden="1"/>
    </xf>
    <xf numFmtId="14" fontId="4" fillId="4" borderId="17" xfId="0" applyNumberFormat="1" applyFont="1" applyFill="1" applyBorder="1" applyAlignment="1" applyProtection="1">
      <alignment vertical="center" wrapText="1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4" fillId="4" borderId="17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wrapText="1"/>
      <protection hidden="1"/>
    </xf>
    <xf numFmtId="0" fontId="0" fillId="0" borderId="10" xfId="0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4" fontId="17" fillId="4" borderId="22" xfId="0" applyNumberFormat="1" applyFont="1" applyFill="1" applyBorder="1"/>
    <xf numFmtId="0" fontId="4" fillId="0" borderId="9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9" fillId="9" borderId="9" xfId="0" applyFont="1" applyFill="1" applyBorder="1" applyAlignment="1">
      <alignment horizontal="center" vertical="center" textRotation="90" wrapText="1"/>
    </xf>
    <xf numFmtId="2" fontId="3" fillId="9" borderId="0" xfId="0" applyNumberFormat="1" applyFont="1" applyFill="1" applyAlignment="1" applyProtection="1">
      <alignment horizontal="center"/>
      <protection hidden="1"/>
    </xf>
    <xf numFmtId="2" fontId="3" fillId="9" borderId="1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14" fontId="17" fillId="4" borderId="17" xfId="0" applyNumberFormat="1" applyFont="1" applyFill="1" applyBorder="1"/>
    <xf numFmtId="1" fontId="4" fillId="0" borderId="5" xfId="0" applyNumberFormat="1" applyFont="1" applyBorder="1" applyAlignment="1" applyProtection="1">
      <alignment horizontal="center"/>
      <protection hidden="1"/>
    </xf>
    <xf numFmtId="14" fontId="17" fillId="4" borderId="5" xfId="0" applyNumberFormat="1" applyFont="1" applyFill="1" applyBorder="1"/>
    <xf numFmtId="0" fontId="20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2" fontId="17" fillId="0" borderId="5" xfId="0" applyNumberFormat="1" applyFont="1" applyBorder="1" applyAlignment="1" applyProtection="1">
      <alignment horizontal="center" vertical="center"/>
      <protection hidden="1"/>
    </xf>
    <xf numFmtId="2" fontId="0" fillId="9" borderId="5" xfId="0" applyNumberForma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1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 applyProtection="1">
      <alignment horizontal="center" vertical="center"/>
      <protection hidden="1"/>
    </xf>
    <xf numFmtId="1" fontId="0" fillId="0" borderId="5" xfId="0" applyNumberFormat="1" applyBorder="1" applyAlignment="1" applyProtection="1">
      <alignment horizontal="center" vertical="center"/>
      <protection hidden="1"/>
    </xf>
    <xf numFmtId="0" fontId="17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7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2" fontId="0" fillId="9" borderId="24" xfId="0" applyNumberFormat="1" applyFill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0" fontId="1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9" borderId="9" xfId="0" applyNumberFormat="1" applyFill="1" applyBorder="1" applyAlignment="1" applyProtection="1">
      <alignment horizontal="center" vertical="center"/>
      <protection hidden="1"/>
    </xf>
    <xf numFmtId="2" fontId="0" fillId="9" borderId="5" xfId="0" applyNumberFormat="1" applyFill="1" applyBorder="1" applyAlignment="1">
      <alignment horizontal="center" vertical="center"/>
    </xf>
    <xf numFmtId="2" fontId="24" fillId="9" borderId="5" xfId="0" applyNumberFormat="1" applyFont="1" applyFill="1" applyBorder="1" applyAlignment="1" applyProtection="1">
      <alignment horizontal="center" vertical="center"/>
      <protection hidden="1"/>
    </xf>
    <xf numFmtId="2" fontId="24" fillId="9" borderId="24" xfId="0" applyNumberFormat="1" applyFont="1" applyFill="1" applyBorder="1" applyAlignment="1" applyProtection="1">
      <alignment horizontal="center" vertical="center"/>
      <protection hidden="1"/>
    </xf>
    <xf numFmtId="2" fontId="24" fillId="9" borderId="5" xfId="0" applyNumberFormat="1" applyFont="1" applyFill="1" applyBorder="1" applyAlignment="1">
      <alignment horizontal="center" vertical="center"/>
    </xf>
    <xf numFmtId="2" fontId="24" fillId="9" borderId="9" xfId="0" applyNumberFormat="1" applyFont="1" applyFill="1" applyBorder="1" applyAlignment="1" applyProtection="1">
      <alignment horizontal="center" vertical="center"/>
      <protection hidden="1"/>
    </xf>
    <xf numFmtId="0" fontId="23" fillId="10" borderId="5" xfId="0" applyFont="1" applyFill="1" applyBorder="1" applyAlignment="1">
      <alignment horizontal="left" vertical="center"/>
    </xf>
    <xf numFmtId="0" fontId="23" fillId="10" borderId="5" xfId="0" applyFont="1" applyFill="1" applyBorder="1" applyAlignment="1" applyProtection="1">
      <alignment horizontal="left" vertical="center"/>
      <protection hidden="1"/>
    </xf>
    <xf numFmtId="0" fontId="23" fillId="10" borderId="5" xfId="0" applyFont="1" applyFill="1" applyBorder="1" applyAlignment="1">
      <alignment vertical="center"/>
    </xf>
    <xf numFmtId="0" fontId="23" fillId="10" borderId="9" xfId="0" applyFont="1" applyFill="1" applyBorder="1" applyAlignment="1">
      <alignment horizontal="left" vertical="center"/>
    </xf>
    <xf numFmtId="0" fontId="0" fillId="0" borderId="5" xfId="0" applyBorder="1"/>
    <xf numFmtId="0" fontId="4" fillId="0" borderId="17" xfId="0" applyFont="1" applyBorder="1" applyAlignment="1" applyProtection="1">
      <alignment horizontal="center" vertical="center" textRotation="90"/>
      <protection hidden="1"/>
    </xf>
    <xf numFmtId="0" fontId="4" fillId="0" borderId="16" xfId="0" applyFont="1" applyBorder="1" applyAlignment="1" applyProtection="1">
      <alignment horizontal="center" vertical="center" textRotation="90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0" fillId="0" borderId="7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center" vertical="center" textRotation="90"/>
      <protection hidden="1"/>
    </xf>
    <xf numFmtId="0" fontId="4" fillId="0" borderId="15" xfId="0" applyFont="1" applyBorder="1" applyAlignment="1" applyProtection="1">
      <alignment horizontal="center" vertical="center" textRotation="90"/>
      <protection hidden="1"/>
    </xf>
    <xf numFmtId="0" fontId="4" fillId="0" borderId="12" xfId="0" applyFont="1" applyBorder="1" applyAlignment="1" applyProtection="1">
      <alignment horizontal="center" vertical="center" textRotation="90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3" xfId="0" applyFont="1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center" vertical="center" textRotation="90"/>
      <protection hidden="1"/>
    </xf>
    <xf numFmtId="0" fontId="4" fillId="6" borderId="10" xfId="0" applyFont="1" applyFill="1" applyBorder="1" applyAlignment="1" applyProtection="1">
      <alignment horizontal="center" vertical="center" textRotation="90"/>
      <protection hidden="1"/>
    </xf>
    <xf numFmtId="0" fontId="4" fillId="6" borderId="18" xfId="0" applyFont="1" applyFill="1" applyBorder="1" applyAlignment="1" applyProtection="1">
      <alignment horizontal="center" vertical="center" textRotation="90"/>
      <protection hidden="1"/>
    </xf>
    <xf numFmtId="0" fontId="11" fillId="6" borderId="19" xfId="0" applyFont="1" applyFill="1" applyBorder="1" applyAlignment="1" applyProtection="1">
      <alignment horizontal="center"/>
      <protection hidden="1"/>
    </xf>
    <xf numFmtId="0" fontId="11" fillId="6" borderId="20" xfId="0" applyFont="1" applyFill="1" applyBorder="1" applyAlignment="1" applyProtection="1">
      <alignment horizontal="center"/>
      <protection hidden="1"/>
    </xf>
    <xf numFmtId="0" fontId="11" fillId="6" borderId="21" xfId="0" applyFont="1" applyFill="1" applyBorder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 vertical="top" wrapText="1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4" fillId="7" borderId="8" xfId="0" applyFont="1" applyFill="1" applyBorder="1" applyAlignment="1" applyProtection="1">
      <alignment horizontal="center" vertical="center" wrapText="1"/>
      <protection hidden="1"/>
    </xf>
    <xf numFmtId="0" fontId="4" fillId="7" borderId="7" xfId="0" applyFont="1" applyFill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 wrapText="1"/>
      <protection hidden="1"/>
    </xf>
    <xf numFmtId="0" fontId="4" fillId="7" borderId="14" xfId="0" applyFont="1" applyFill="1" applyBorder="1" applyAlignment="1" applyProtection="1">
      <alignment horizontal="center" vertical="center" wrapText="1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13" xfId="0" applyFont="1" applyFill="1" applyBorder="1" applyAlignment="1" applyProtection="1">
      <alignment horizontal="center" vertical="center"/>
      <protection hidden="1"/>
    </xf>
    <xf numFmtId="2" fontId="3" fillId="0" borderId="9" xfId="0" applyNumberFormat="1" applyFont="1" applyBorder="1" applyAlignment="1" applyProtection="1">
      <alignment horizontal="center" vertical="center"/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2" fontId="3" fillId="0" borderId="17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4" fillId="0" borderId="11" xfId="0" applyFont="1" applyBorder="1" applyAlignment="1" applyProtection="1">
      <alignment horizontal="left" vertical="top" wrapText="1"/>
      <protection hidden="1"/>
    </xf>
    <xf numFmtId="0" fontId="4" fillId="0" borderId="13" xfId="0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14" xfId="0" applyFon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center"/>
      <protection hidden="1"/>
    </xf>
    <xf numFmtId="0" fontId="4" fillId="4" borderId="11" xfId="0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 textRotation="90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 wrapText="1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14" fontId="0" fillId="4" borderId="1" xfId="0" applyNumberFormat="1" applyFill="1" applyBorder="1" applyAlignment="1" applyProtection="1">
      <alignment horizontal="center"/>
      <protection hidden="1"/>
    </xf>
    <xf numFmtId="0" fontId="0" fillId="0" borderId="1" xfId="0" applyBorder="1"/>
    <xf numFmtId="0" fontId="5" fillId="0" borderId="2" xfId="0" applyFont="1" applyBorder="1" applyAlignment="1" applyProtection="1">
      <alignment horizontal="left" wrapText="1"/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0" fontId="0" fillId="4" borderId="4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5" borderId="0" xfId="0" applyFill="1" applyAlignment="1" applyProtection="1">
      <alignment horizontal="center" vertical="center"/>
      <protection hidden="1"/>
    </xf>
    <xf numFmtId="14" fontId="0" fillId="5" borderId="2" xfId="0" applyNumberFormat="1" applyFill="1" applyBorder="1" applyAlignment="1" applyProtection="1">
      <alignment horizontal="center" wrapText="1"/>
      <protection hidden="1"/>
    </xf>
    <xf numFmtId="0" fontId="0" fillId="5" borderId="4" xfId="0" applyFill="1" applyBorder="1" applyAlignment="1" applyProtection="1">
      <alignment horizontal="center" wrapText="1"/>
      <protection hidden="1"/>
    </xf>
    <xf numFmtId="0" fontId="0" fillId="5" borderId="3" xfId="0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left" wrapText="1"/>
      <protection hidden="1"/>
    </xf>
    <xf numFmtId="0" fontId="3" fillId="4" borderId="4" xfId="0" applyFont="1" applyFill="1" applyBorder="1" applyAlignment="1" applyProtection="1">
      <alignment horizontal="left" wrapText="1"/>
      <protection hidden="1"/>
    </xf>
    <xf numFmtId="0" fontId="3" fillId="4" borderId="3" xfId="0" applyFont="1" applyFill="1" applyBorder="1" applyAlignment="1" applyProtection="1">
      <alignment horizontal="left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0" fontId="11" fillId="6" borderId="0" xfId="0" applyFont="1" applyFill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8" fillId="0" borderId="0" xfId="0" applyFont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textRotation="90" wrapText="1"/>
    </xf>
    <xf numFmtId="0" fontId="3" fillId="9" borderId="15" xfId="0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16" xfId="0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textRotation="90" wrapText="1"/>
    </xf>
    <xf numFmtId="0" fontId="18" fillId="0" borderId="15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23" fillId="10" borderId="24" xfId="0" applyFont="1" applyFill="1" applyBorder="1" applyAlignment="1">
      <alignment horizontal="left" vertical="center"/>
    </xf>
  </cellXfs>
  <cellStyles count="1">
    <cellStyle name="Normal" xfId="0" builtinId="0"/>
  </cellStyles>
  <dxfs count="1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0070C0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ill>
        <patternFill>
          <bgColor rgb="FF0070C0"/>
        </patternFill>
      </fill>
    </dxf>
    <dxf>
      <fill>
        <patternFill>
          <bgColor theme="8"/>
        </patternFill>
      </fill>
    </dxf>
    <dxf>
      <fill>
        <patternFill>
          <fgColor rgb="FF0070C0"/>
        </patternFill>
      </fill>
    </dxf>
    <dxf>
      <fill>
        <patternFill>
          <bgColor theme="8" tint="0.39994506668294322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workbookViewId="0">
      <selection activeCell="M9" sqref="M9"/>
    </sheetView>
  </sheetViews>
  <sheetFormatPr defaultColWidth="9.140625" defaultRowHeight="12.75" x14ac:dyDescent="0.2"/>
  <cols>
    <col min="1" max="1" width="4.7109375" style="1" customWidth="1"/>
    <col min="2" max="3" width="9.7109375" style="1" customWidth="1"/>
    <col min="4" max="6" width="4.5703125" style="1" customWidth="1"/>
    <col min="7" max="7" width="2.7109375" style="1" customWidth="1"/>
    <col min="8" max="10" width="4.5703125" style="1" customWidth="1"/>
    <col min="11" max="11" width="2.28515625" style="1" customWidth="1"/>
    <col min="12" max="12" width="4.7109375" style="1" customWidth="1"/>
    <col min="13" max="14" width="9.7109375" style="1" customWidth="1"/>
    <col min="15" max="17" width="4.5703125" style="1" customWidth="1"/>
    <col min="18" max="18" width="1.85546875" style="1" customWidth="1"/>
    <col min="19" max="19" width="5.140625" style="1" customWidth="1"/>
    <col min="20" max="20" width="15.5703125" style="1" customWidth="1"/>
    <col min="21" max="21" width="7.5703125" style="1" customWidth="1"/>
    <col min="22" max="22" width="7.42578125" style="1" customWidth="1"/>
    <col min="23" max="23" width="8.7109375" style="1" customWidth="1"/>
    <col min="24" max="24" width="7.28515625" style="1" customWidth="1"/>
    <col min="25" max="25" width="9.140625" style="1"/>
    <col min="26" max="26" width="7" style="1" customWidth="1"/>
    <col min="27" max="27" width="8" style="1" customWidth="1"/>
    <col min="28" max="28" width="7.7109375" style="1" customWidth="1"/>
    <col min="29" max="29" width="7.85546875" style="1" customWidth="1"/>
    <col min="30" max="16384" width="9.140625" style="1"/>
  </cols>
  <sheetData>
    <row r="1" spans="1:29" ht="18.75" x14ac:dyDescent="0.25">
      <c r="A1" s="80" t="s">
        <v>112</v>
      </c>
      <c r="B1" s="231"/>
      <c r="C1" s="232"/>
      <c r="D1" s="232"/>
      <c r="E1" s="232"/>
      <c r="M1" s="2" t="s">
        <v>1</v>
      </c>
      <c r="N1" s="210" t="s">
        <v>183</v>
      </c>
      <c r="O1" s="210"/>
      <c r="P1" s="210"/>
      <c r="Q1" s="210"/>
      <c r="S1" s="134" t="s">
        <v>2</v>
      </c>
      <c r="T1" s="134"/>
      <c r="U1" s="134"/>
      <c r="V1" s="134"/>
      <c r="W1" s="134"/>
      <c r="X1" s="134"/>
      <c r="Y1" s="134"/>
      <c r="Z1" s="134"/>
      <c r="AA1" s="133" t="s">
        <v>125</v>
      </c>
      <c r="AB1" s="133"/>
      <c r="AC1" s="133"/>
    </row>
    <row r="2" spans="1:29" ht="15.75" customHeight="1" x14ac:dyDescent="0.25">
      <c r="A2" s="134" t="s">
        <v>108</v>
      </c>
      <c r="B2" s="211" t="s">
        <v>4</v>
      </c>
      <c r="C2" s="211"/>
      <c r="D2" s="211"/>
      <c r="E2" s="211"/>
      <c r="F2" s="211"/>
      <c r="G2" s="228" t="s">
        <v>109</v>
      </c>
      <c r="H2" s="229" t="s">
        <v>113</v>
      </c>
      <c r="I2" s="229"/>
      <c r="J2" s="229"/>
      <c r="L2" s="134" t="s">
        <v>110</v>
      </c>
      <c r="M2" s="212" t="s">
        <v>6</v>
      </c>
      <c r="N2" s="212"/>
      <c r="O2" s="212"/>
      <c r="P2" s="212"/>
      <c r="Q2" s="212"/>
      <c r="R2" s="3"/>
      <c r="S2" s="3"/>
      <c r="T2" s="213" t="s">
        <v>7</v>
      </c>
      <c r="U2" s="213"/>
      <c r="V2" s="2" t="s">
        <v>8</v>
      </c>
      <c r="X2" s="214"/>
      <c r="Y2" s="215"/>
      <c r="Z2" s="215"/>
      <c r="AA2" s="215"/>
      <c r="AB2" s="132"/>
      <c r="AC2" s="132"/>
    </row>
    <row r="3" spans="1:29" ht="15.75" customHeight="1" x14ac:dyDescent="0.25">
      <c r="A3" s="134"/>
      <c r="B3" s="211"/>
      <c r="C3" s="211"/>
      <c r="D3" s="211"/>
      <c r="E3" s="211"/>
      <c r="F3" s="211"/>
      <c r="G3" s="228"/>
      <c r="H3" s="230">
        <f>B1</f>
        <v>0</v>
      </c>
      <c r="I3" s="230"/>
      <c r="J3" s="230"/>
      <c r="K3" s="81"/>
      <c r="L3" s="134"/>
      <c r="M3" s="212"/>
      <c r="N3" s="212"/>
      <c r="O3" s="212"/>
      <c r="P3" s="212"/>
      <c r="Q3" s="212"/>
      <c r="R3" s="3"/>
      <c r="S3" s="216" t="s">
        <v>9</v>
      </c>
      <c r="T3" s="156"/>
      <c r="U3" s="217" t="str">
        <f>N1</f>
        <v>Gavrić Aida</v>
      </c>
      <c r="V3" s="218"/>
      <c r="W3" s="218"/>
      <c r="X3" s="218"/>
      <c r="Y3" s="218"/>
      <c r="Z3" s="218"/>
      <c r="AA3" s="219"/>
      <c r="AB3" s="155" t="s">
        <v>10</v>
      </c>
      <c r="AC3" s="156"/>
    </row>
    <row r="4" spans="1:29" ht="15.75" customHeight="1" x14ac:dyDescent="0.25">
      <c r="A4" s="134"/>
      <c r="B4" s="211"/>
      <c r="C4" s="211"/>
      <c r="D4" s="211"/>
      <c r="E4" s="211"/>
      <c r="F4" s="211"/>
      <c r="G4" s="228"/>
      <c r="H4" s="230"/>
      <c r="I4" s="230"/>
      <c r="J4" s="230"/>
      <c r="K4" s="81"/>
      <c r="L4" s="220" t="s">
        <v>11</v>
      </c>
      <c r="M4" s="220"/>
      <c r="N4" s="220"/>
      <c r="O4" s="221" t="s">
        <v>184</v>
      </c>
      <c r="P4" s="222"/>
      <c r="Q4" s="223"/>
      <c r="R4" s="3"/>
      <c r="S4" s="216" t="s">
        <v>12</v>
      </c>
      <c r="T4" s="156"/>
      <c r="U4" s="224"/>
      <c r="V4" s="225"/>
      <c r="W4" s="225"/>
      <c r="X4" s="226"/>
      <c r="Y4" s="227" t="s">
        <v>13</v>
      </c>
      <c r="Z4" s="227"/>
      <c r="AA4" s="4"/>
      <c r="AB4" s="155"/>
      <c r="AC4" s="156"/>
    </row>
    <row r="5" spans="1:29" ht="12.75" customHeight="1" thickBot="1" x14ac:dyDescent="0.25">
      <c r="A5" s="79" t="s">
        <v>0</v>
      </c>
      <c r="S5" s="149" t="s">
        <v>14</v>
      </c>
      <c r="T5" s="150"/>
      <c r="U5" s="5" t="s">
        <v>15</v>
      </c>
      <c r="V5" s="6" t="s">
        <v>16</v>
      </c>
      <c r="W5" s="7"/>
      <c r="X5" s="7"/>
      <c r="Y5" s="7"/>
      <c r="Z5" s="7"/>
      <c r="AA5" s="7"/>
      <c r="AB5" s="7"/>
      <c r="AC5" s="8"/>
    </row>
    <row r="6" spans="1:29" ht="12.75" customHeight="1" thickBot="1" x14ac:dyDescent="0.25">
      <c r="A6" s="168" t="s">
        <v>17</v>
      </c>
      <c r="B6" s="168" t="s">
        <v>18</v>
      </c>
      <c r="C6" s="168" t="s">
        <v>19</v>
      </c>
      <c r="D6" s="155" t="s">
        <v>20</v>
      </c>
      <c r="E6" s="204"/>
      <c r="F6" s="205"/>
      <c r="G6" s="176" t="s">
        <v>126</v>
      </c>
      <c r="H6" s="179" t="s">
        <v>111</v>
      </c>
      <c r="I6" s="180"/>
      <c r="J6" s="181"/>
      <c r="L6" s="168" t="s">
        <v>17</v>
      </c>
      <c r="M6" s="168" t="s">
        <v>21</v>
      </c>
      <c r="N6" s="168" t="s">
        <v>22</v>
      </c>
      <c r="O6" s="172" t="s">
        <v>23</v>
      </c>
      <c r="P6" s="173"/>
      <c r="Q6" s="174"/>
      <c r="S6" s="151"/>
      <c r="T6" s="152"/>
      <c r="U6" s="9" t="s">
        <v>24</v>
      </c>
      <c r="V6" s="6"/>
      <c r="W6" s="1" t="s">
        <v>25</v>
      </c>
      <c r="X6" s="206"/>
      <c r="Y6" s="206"/>
      <c r="Z6" s="206"/>
      <c r="AA6" s="206"/>
      <c r="AB6" s="206"/>
      <c r="AC6" s="207"/>
    </row>
    <row r="7" spans="1:29" ht="15" customHeight="1" x14ac:dyDescent="0.25">
      <c r="A7" s="169"/>
      <c r="B7" s="169"/>
      <c r="C7" s="169"/>
      <c r="D7" s="208" t="s">
        <v>26</v>
      </c>
      <c r="E7" s="208" t="s">
        <v>27</v>
      </c>
      <c r="F7" s="208" t="s">
        <v>28</v>
      </c>
      <c r="G7" s="177"/>
      <c r="H7" s="130" t="s">
        <v>26</v>
      </c>
      <c r="I7" s="130" t="s">
        <v>27</v>
      </c>
      <c r="J7" s="130" t="s">
        <v>28</v>
      </c>
      <c r="L7" s="169"/>
      <c r="M7" s="169"/>
      <c r="N7" s="169"/>
      <c r="O7" s="208" t="s">
        <v>26</v>
      </c>
      <c r="P7" s="208" t="s">
        <v>27</v>
      </c>
      <c r="Q7" s="208" t="s">
        <v>28</v>
      </c>
      <c r="S7" s="153"/>
      <c r="T7" s="154"/>
      <c r="U7" s="10" t="s">
        <v>29</v>
      </c>
      <c r="V7" s="6"/>
      <c r="W7" s="11" t="s">
        <v>30</v>
      </c>
      <c r="X7" s="11"/>
      <c r="Y7" s="11"/>
      <c r="Z7" s="11"/>
      <c r="AA7" s="11"/>
      <c r="AB7" s="209"/>
      <c r="AC7" s="154"/>
    </row>
    <row r="8" spans="1:29" ht="19.5" thickBot="1" x14ac:dyDescent="0.25">
      <c r="A8" s="170"/>
      <c r="B8" s="170"/>
      <c r="C8" s="170"/>
      <c r="D8" s="131"/>
      <c r="E8" s="131"/>
      <c r="F8" s="131"/>
      <c r="G8" s="178"/>
      <c r="H8" s="131"/>
      <c r="I8" s="131"/>
      <c r="J8" s="131"/>
      <c r="L8" s="170"/>
      <c r="M8" s="170"/>
      <c r="N8" s="170"/>
      <c r="O8" s="131"/>
      <c r="P8" s="131"/>
      <c r="Q8" s="131"/>
      <c r="S8" s="12" t="s">
        <v>31</v>
      </c>
      <c r="T8" s="13"/>
      <c r="U8" s="13"/>
      <c r="V8" s="13"/>
      <c r="W8" s="13"/>
      <c r="X8" s="13"/>
      <c r="Y8" s="147" t="s">
        <v>32</v>
      </c>
      <c r="Z8" s="147"/>
      <c r="AA8" s="147"/>
      <c r="AB8" s="147"/>
      <c r="AC8" s="148"/>
    </row>
    <row r="9" spans="1:29" ht="15.75" thickTop="1" x14ac:dyDescent="0.25">
      <c r="A9" s="70">
        <v>1</v>
      </c>
      <c r="B9" s="14"/>
      <c r="C9" s="14"/>
      <c r="D9" s="70" t="b">
        <f>IF(AND($B9&lt;&gt;" ",$C9&lt;&gt;" "),IF($C9&gt;$B9,DATEDIF($B9,$C9,"y"))," ")</f>
        <v>0</v>
      </c>
      <c r="E9" s="70" t="b">
        <f>IF(AND($B9&lt;&gt;" ",$C9&lt;&gt;" "),IF($C9&gt;$B9,DATEDIF($B9,$C9,"ym"))," ")</f>
        <v>0</v>
      </c>
      <c r="F9" s="92" t="b">
        <f>IF(AND($B9&lt;&gt;" ",$C9&lt;&gt;" "),IF($C9&gt;$B9,DATEDIF($B9,$C9,"md"))," ")</f>
        <v>0</v>
      </c>
      <c r="G9" s="76"/>
      <c r="H9" s="70">
        <f>IF(G9="x",D9,0)</f>
        <v>0</v>
      </c>
      <c r="I9" s="70">
        <f>IF(G9="x",E9,0)</f>
        <v>0</v>
      </c>
      <c r="J9" s="70">
        <f>IF(G9="x",F9,0)</f>
        <v>0</v>
      </c>
      <c r="L9" s="70">
        <v>1</v>
      </c>
      <c r="M9" s="84"/>
      <c r="N9" s="14"/>
      <c r="O9" s="70" t="b">
        <f t="shared" ref="O9:O16" si="0">IF(AND($M9&lt;&gt;" ",$N9&lt;&gt;" "),IF($N9&gt;$M9,DATEDIF($M9,$N9,"y"))," ")</f>
        <v>0</v>
      </c>
      <c r="P9" s="70" t="b">
        <f>IF(AND($M9&lt;&gt;" ",$N9&lt;&gt;" "),IF($N9&gt;$M9,DATEDIF($M9,$N9,"ym"))," ")</f>
        <v>0</v>
      </c>
      <c r="Q9" s="70" t="b">
        <f>IF(AND($M9&lt;&gt;" ",$N9&lt;&gt;" "),IF($N9&gt;$M9,DATEDIF($M9,$N9,"md"))," ")</f>
        <v>0</v>
      </c>
      <c r="S9" s="15" t="s">
        <v>33</v>
      </c>
      <c r="T9" s="16" t="s">
        <v>34</v>
      </c>
      <c r="U9" s="17"/>
      <c r="V9" s="18"/>
      <c r="W9" s="18"/>
      <c r="X9" s="19"/>
      <c r="Y9" s="197"/>
      <c r="Z9" s="198"/>
      <c r="AA9" s="198"/>
      <c r="AB9" s="198"/>
      <c r="AC9" s="199"/>
    </row>
    <row r="10" spans="1:29" ht="15" customHeight="1" x14ac:dyDescent="0.2">
      <c r="A10" s="73">
        <v>2</v>
      </c>
      <c r="B10" s="20"/>
      <c r="C10" s="20"/>
      <c r="D10" s="73" t="b">
        <f t="shared" ref="D10:D37" si="1">IF(AND($B10&lt;&gt;" ",$C10&lt;&gt;" "),IF($C10&gt;$B10,DATEDIF($B10,$C10,"y"))," ")</f>
        <v>0</v>
      </c>
      <c r="E10" s="73" t="b">
        <f t="shared" ref="E10:E37" si="2">IF(AND($B10&lt;&gt;" ",$C10&lt;&gt;" "),IF($C10&gt;$B10,DATEDIF($B10,$C10,"ym"))," ")</f>
        <v>0</v>
      </c>
      <c r="F10" s="92" t="b">
        <f t="shared" ref="F10:F37" si="3">IF(AND($B10&lt;&gt;" ",$C10&lt;&gt;" "),IF($C10&gt;$B10,DATEDIF($B10,$C10,"md"))," ")</f>
        <v>0</v>
      </c>
      <c r="G10" s="75"/>
      <c r="H10" s="70">
        <f t="shared" ref="H10:H37" si="4">IF(G10="x",D10,0)</f>
        <v>0</v>
      </c>
      <c r="I10" s="70">
        <f t="shared" ref="I10:I37" si="5">IF(G10="x",E10,0)</f>
        <v>0</v>
      </c>
      <c r="J10" s="70">
        <f t="shared" ref="J10:J37" si="6">IF(G10="x",F10,0)</f>
        <v>0</v>
      </c>
      <c r="L10" s="73">
        <v>2</v>
      </c>
      <c r="M10" s="93"/>
      <c r="N10" s="14"/>
      <c r="O10" s="70" t="b">
        <f t="shared" si="0"/>
        <v>0</v>
      </c>
      <c r="P10" s="70" t="b">
        <f t="shared" ref="P10:P40" si="7">IF(AND($M10&lt;&gt;" ",$N10&lt;&gt;" "),IF($N10&gt;$M10,DATEDIF($M10,$N10,"ym"))," ")</f>
        <v>0</v>
      </c>
      <c r="Q10" s="70" t="b">
        <f t="shared" ref="Q10:Q28" si="8">IF(AND($M10&lt;&gt;" ",$N10&lt;&gt;" "),IF($N10&gt;$M10,DATEDIF($M10,$N10,"md"))," ")</f>
        <v>0</v>
      </c>
      <c r="S10" s="15" t="s">
        <v>35</v>
      </c>
      <c r="T10" s="203" t="s">
        <v>36</v>
      </c>
      <c r="U10" s="203"/>
      <c r="V10" s="203"/>
      <c r="W10" s="203"/>
      <c r="X10" s="142"/>
      <c r="Y10" s="197"/>
      <c r="Z10" s="198"/>
      <c r="AA10" s="198"/>
      <c r="AB10" s="198"/>
      <c r="AC10" s="199"/>
    </row>
    <row r="11" spans="1:29" ht="15" x14ac:dyDescent="0.2">
      <c r="A11" s="73">
        <v>3</v>
      </c>
      <c r="B11" s="20"/>
      <c r="C11" s="20"/>
      <c r="D11" s="73" t="b">
        <f t="shared" si="1"/>
        <v>0</v>
      </c>
      <c r="E11" s="73" t="b">
        <f t="shared" si="2"/>
        <v>0</v>
      </c>
      <c r="F11" s="92" t="b">
        <f t="shared" si="3"/>
        <v>0</v>
      </c>
      <c r="G11" s="75"/>
      <c r="H11" s="70">
        <f t="shared" si="4"/>
        <v>0</v>
      </c>
      <c r="I11" s="70">
        <f t="shared" si="5"/>
        <v>0</v>
      </c>
      <c r="J11" s="70">
        <f t="shared" si="6"/>
        <v>0</v>
      </c>
      <c r="L11" s="73">
        <v>3</v>
      </c>
      <c r="M11" s="20"/>
      <c r="N11" s="14"/>
      <c r="O11" s="70" t="b">
        <f t="shared" si="0"/>
        <v>0</v>
      </c>
      <c r="P11" s="70" t="b">
        <f t="shared" si="7"/>
        <v>0</v>
      </c>
      <c r="Q11" s="70" t="b">
        <f t="shared" si="8"/>
        <v>0</v>
      </c>
      <c r="S11" s="15"/>
      <c r="T11" s="203"/>
      <c r="U11" s="203"/>
      <c r="V11" s="203"/>
      <c r="W11" s="203"/>
      <c r="X11" s="143"/>
      <c r="Y11" s="197"/>
      <c r="Z11" s="198"/>
      <c r="AA11" s="198"/>
      <c r="AB11" s="198"/>
      <c r="AC11" s="199"/>
    </row>
    <row r="12" spans="1:29" ht="15" x14ac:dyDescent="0.25">
      <c r="A12" s="73">
        <v>4</v>
      </c>
      <c r="B12" s="20"/>
      <c r="C12" s="20"/>
      <c r="D12" s="73" t="b">
        <f t="shared" si="1"/>
        <v>0</v>
      </c>
      <c r="E12" s="73" t="b">
        <f t="shared" si="2"/>
        <v>0</v>
      </c>
      <c r="F12" s="92" t="b">
        <f t="shared" si="3"/>
        <v>0</v>
      </c>
      <c r="G12" s="75"/>
      <c r="H12" s="70">
        <f t="shared" si="4"/>
        <v>0</v>
      </c>
      <c r="I12" s="70">
        <f t="shared" si="5"/>
        <v>0</v>
      </c>
      <c r="J12" s="70">
        <f t="shared" si="6"/>
        <v>0</v>
      </c>
      <c r="L12" s="73">
        <v>4</v>
      </c>
      <c r="M12" s="20"/>
      <c r="N12" s="14"/>
      <c r="O12" s="70" t="b">
        <f t="shared" si="0"/>
        <v>0</v>
      </c>
      <c r="P12" s="70" t="b">
        <f t="shared" si="7"/>
        <v>0</v>
      </c>
      <c r="Q12" s="70" t="b">
        <f t="shared" si="8"/>
        <v>0</v>
      </c>
      <c r="S12" s="15" t="s">
        <v>29</v>
      </c>
      <c r="T12" s="18" t="s">
        <v>37</v>
      </c>
      <c r="U12" s="18"/>
      <c r="V12" s="21"/>
      <c r="W12" s="22"/>
      <c r="X12" s="23"/>
      <c r="Y12" s="197"/>
      <c r="Z12" s="198"/>
      <c r="AA12" s="198"/>
      <c r="AB12" s="198"/>
      <c r="AC12" s="199"/>
    </row>
    <row r="13" spans="1:29" ht="15" x14ac:dyDescent="0.25">
      <c r="A13" s="73">
        <v>5</v>
      </c>
      <c r="B13" s="20"/>
      <c r="C13" s="20"/>
      <c r="D13" s="73" t="b">
        <f t="shared" si="1"/>
        <v>0</v>
      </c>
      <c r="E13" s="73" t="b">
        <f t="shared" si="2"/>
        <v>0</v>
      </c>
      <c r="F13" s="92" t="b">
        <f t="shared" si="3"/>
        <v>0</v>
      </c>
      <c r="G13" s="75"/>
      <c r="H13" s="70">
        <f t="shared" si="4"/>
        <v>0</v>
      </c>
      <c r="I13" s="70">
        <f t="shared" si="5"/>
        <v>0</v>
      </c>
      <c r="J13" s="70">
        <f t="shared" si="6"/>
        <v>0</v>
      </c>
      <c r="L13" s="73">
        <v>5</v>
      </c>
      <c r="M13" s="20"/>
      <c r="N13" s="14"/>
      <c r="O13" s="70" t="b">
        <f t="shared" si="0"/>
        <v>0</v>
      </c>
      <c r="P13" s="70" t="b">
        <f t="shared" si="7"/>
        <v>0</v>
      </c>
      <c r="Q13" s="70" t="b">
        <f t="shared" si="8"/>
        <v>0</v>
      </c>
      <c r="S13" s="15" t="s">
        <v>38</v>
      </c>
      <c r="T13" s="18" t="s">
        <v>39</v>
      </c>
      <c r="U13" s="18"/>
      <c r="V13" s="21"/>
      <c r="W13" s="22"/>
      <c r="X13" s="23"/>
      <c r="Y13" s="197"/>
      <c r="Z13" s="198"/>
      <c r="AA13" s="198"/>
      <c r="AB13" s="198"/>
      <c r="AC13" s="199"/>
    </row>
    <row r="14" spans="1:29" ht="15" x14ac:dyDescent="0.25">
      <c r="A14" s="73">
        <v>6</v>
      </c>
      <c r="B14" s="20"/>
      <c r="C14" s="20"/>
      <c r="D14" s="73" t="b">
        <f t="shared" si="1"/>
        <v>0</v>
      </c>
      <c r="E14" s="73" t="b">
        <f t="shared" si="2"/>
        <v>0</v>
      </c>
      <c r="F14" s="92" t="b">
        <f t="shared" si="3"/>
        <v>0</v>
      </c>
      <c r="G14" s="75"/>
      <c r="H14" s="70">
        <f t="shared" si="4"/>
        <v>0</v>
      </c>
      <c r="I14" s="70">
        <f t="shared" si="5"/>
        <v>0</v>
      </c>
      <c r="J14" s="70">
        <f t="shared" si="6"/>
        <v>0</v>
      </c>
      <c r="L14" s="73">
        <v>6</v>
      </c>
      <c r="M14" s="20"/>
      <c r="N14" s="14"/>
      <c r="O14" s="70" t="b">
        <f t="shared" si="0"/>
        <v>0</v>
      </c>
      <c r="P14" s="70" t="b">
        <f t="shared" si="7"/>
        <v>0</v>
      </c>
      <c r="Q14" s="70" t="b">
        <f t="shared" si="8"/>
        <v>0</v>
      </c>
      <c r="S14" s="24" t="s">
        <v>40</v>
      </c>
      <c r="T14" s="25" t="s">
        <v>41</v>
      </c>
      <c r="U14" s="25"/>
      <c r="V14" s="26"/>
      <c r="W14" s="27"/>
      <c r="X14" s="23"/>
      <c r="Y14" s="200"/>
      <c r="Z14" s="201"/>
      <c r="AA14" s="201"/>
      <c r="AB14" s="201"/>
      <c r="AC14" s="202"/>
    </row>
    <row r="15" spans="1:29" ht="15" customHeight="1" x14ac:dyDescent="0.2">
      <c r="A15" s="73">
        <v>7</v>
      </c>
      <c r="B15" s="20"/>
      <c r="C15" s="20"/>
      <c r="D15" s="73" t="b">
        <f t="shared" si="1"/>
        <v>0</v>
      </c>
      <c r="E15" s="73" t="b">
        <f t="shared" si="2"/>
        <v>0</v>
      </c>
      <c r="F15" s="92" t="b">
        <f t="shared" si="3"/>
        <v>0</v>
      </c>
      <c r="G15" s="75"/>
      <c r="H15" s="70">
        <f t="shared" si="4"/>
        <v>0</v>
      </c>
      <c r="I15" s="70">
        <f t="shared" si="5"/>
        <v>0</v>
      </c>
      <c r="J15" s="70">
        <f t="shared" si="6"/>
        <v>0</v>
      </c>
      <c r="L15" s="73">
        <v>7</v>
      </c>
      <c r="M15" s="20"/>
      <c r="N15" s="14"/>
      <c r="O15" s="70" t="b">
        <f t="shared" si="0"/>
        <v>0</v>
      </c>
      <c r="P15" s="70" t="b">
        <f t="shared" si="7"/>
        <v>0</v>
      </c>
      <c r="Q15" s="70" t="b">
        <f t="shared" si="8"/>
        <v>0</v>
      </c>
      <c r="S15" s="157" t="s">
        <v>42</v>
      </c>
      <c r="T15" s="158"/>
      <c r="U15" s="158"/>
      <c r="V15" s="158"/>
      <c r="W15" s="158"/>
      <c r="X15" s="158"/>
      <c r="Y15" s="158"/>
      <c r="Z15" s="158"/>
      <c r="AA15" s="158"/>
      <c r="AB15" s="158"/>
      <c r="AC15" s="159"/>
    </row>
    <row r="16" spans="1:29" ht="15" x14ac:dyDescent="0.2">
      <c r="A16" s="73">
        <v>8</v>
      </c>
      <c r="B16" s="20"/>
      <c r="C16" s="20"/>
      <c r="D16" s="73" t="b">
        <f t="shared" si="1"/>
        <v>0</v>
      </c>
      <c r="E16" s="73" t="b">
        <f t="shared" si="2"/>
        <v>0</v>
      </c>
      <c r="F16" s="92" t="b">
        <f t="shared" si="3"/>
        <v>0</v>
      </c>
      <c r="G16" s="75"/>
      <c r="H16" s="70">
        <f t="shared" si="4"/>
        <v>0</v>
      </c>
      <c r="I16" s="70">
        <f t="shared" si="5"/>
        <v>0</v>
      </c>
      <c r="J16" s="70">
        <f t="shared" si="6"/>
        <v>0</v>
      </c>
      <c r="L16" s="73">
        <v>8</v>
      </c>
      <c r="M16" s="20"/>
      <c r="N16" s="14"/>
      <c r="O16" s="70" t="b">
        <f t="shared" si="0"/>
        <v>0</v>
      </c>
      <c r="P16" s="70" t="b">
        <f t="shared" si="7"/>
        <v>0</v>
      </c>
      <c r="Q16" s="70" t="b">
        <f t="shared" si="8"/>
        <v>0</v>
      </c>
      <c r="S16" s="144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</row>
    <row r="17" spans="1:31" ht="15" customHeight="1" x14ac:dyDescent="0.2">
      <c r="A17" s="73">
        <v>9</v>
      </c>
      <c r="B17" s="20"/>
      <c r="C17" s="20"/>
      <c r="D17" s="73" t="b">
        <f t="shared" si="1"/>
        <v>0</v>
      </c>
      <c r="E17" s="73" t="b">
        <f t="shared" si="2"/>
        <v>0</v>
      </c>
      <c r="F17" s="92" t="b">
        <f t="shared" si="3"/>
        <v>0</v>
      </c>
      <c r="G17" s="75"/>
      <c r="H17" s="70">
        <f t="shared" si="4"/>
        <v>0</v>
      </c>
      <c r="I17" s="70">
        <f t="shared" si="5"/>
        <v>0</v>
      </c>
      <c r="J17" s="70">
        <f t="shared" si="6"/>
        <v>0</v>
      </c>
      <c r="L17" s="73">
        <v>9</v>
      </c>
      <c r="M17" s="14"/>
      <c r="N17" s="14"/>
      <c r="O17" s="70" t="b">
        <f t="shared" ref="O17:O33" si="9">IF(AND($M17&lt;&gt;" ",$N17&lt;&gt;" "),IF($N17&gt;$M17,DATEDIF($M17,$N17,"y"))," ")</f>
        <v>0</v>
      </c>
      <c r="P17" s="70" t="b">
        <f t="shared" si="7"/>
        <v>0</v>
      </c>
      <c r="Q17" s="70" t="b">
        <f t="shared" si="8"/>
        <v>0</v>
      </c>
      <c r="S17" s="144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</row>
    <row r="18" spans="1:31" ht="15.75" customHeight="1" x14ac:dyDescent="0.2">
      <c r="A18" s="73">
        <v>10</v>
      </c>
      <c r="B18" s="20"/>
      <c r="C18" s="20"/>
      <c r="D18" s="73" t="b">
        <f t="shared" si="1"/>
        <v>0</v>
      </c>
      <c r="E18" s="73" t="b">
        <f t="shared" si="2"/>
        <v>0</v>
      </c>
      <c r="F18" s="92" t="b">
        <f t="shared" si="3"/>
        <v>0</v>
      </c>
      <c r="G18" s="75"/>
      <c r="H18" s="70">
        <f t="shared" si="4"/>
        <v>0</v>
      </c>
      <c r="I18" s="70">
        <f t="shared" si="5"/>
        <v>0</v>
      </c>
      <c r="J18" s="70">
        <f t="shared" si="6"/>
        <v>0</v>
      </c>
      <c r="L18" s="73">
        <v>10</v>
      </c>
      <c r="M18" s="20"/>
      <c r="N18" s="14"/>
      <c r="O18" s="70" t="b">
        <f t="shared" si="9"/>
        <v>0</v>
      </c>
      <c r="P18" s="70" t="b">
        <f t="shared" si="7"/>
        <v>0</v>
      </c>
      <c r="Q18" s="70" t="b">
        <f t="shared" si="8"/>
        <v>0</v>
      </c>
      <c r="S18" s="183" t="s">
        <v>43</v>
      </c>
      <c r="T18" s="184"/>
      <c r="U18" s="184"/>
      <c r="V18" s="184"/>
      <c r="W18" s="184"/>
      <c r="X18" s="184"/>
      <c r="Y18" s="184"/>
      <c r="Z18" s="184"/>
      <c r="AA18" s="184"/>
      <c r="AB18" s="184"/>
      <c r="AC18" s="28" t="s">
        <v>44</v>
      </c>
    </row>
    <row r="19" spans="1:31" ht="15" customHeight="1" x14ac:dyDescent="0.25">
      <c r="A19" s="73">
        <v>11</v>
      </c>
      <c r="B19" s="20"/>
      <c r="C19" s="20"/>
      <c r="D19" s="73" t="b">
        <f t="shared" si="1"/>
        <v>0</v>
      </c>
      <c r="E19" s="73" t="b">
        <f t="shared" si="2"/>
        <v>0</v>
      </c>
      <c r="F19" s="92" t="b">
        <f t="shared" si="3"/>
        <v>0</v>
      </c>
      <c r="G19" s="75"/>
      <c r="H19" s="70">
        <f t="shared" si="4"/>
        <v>0</v>
      </c>
      <c r="I19" s="70">
        <f t="shared" si="5"/>
        <v>0</v>
      </c>
      <c r="J19" s="70">
        <f t="shared" si="6"/>
        <v>0</v>
      </c>
      <c r="L19" s="73">
        <v>11</v>
      </c>
      <c r="M19" s="20"/>
      <c r="N19" s="14"/>
      <c r="O19" s="70" t="b">
        <f t="shared" si="9"/>
        <v>0</v>
      </c>
      <c r="P19" s="70" t="b">
        <f t="shared" si="7"/>
        <v>0</v>
      </c>
      <c r="Q19" s="70" t="b">
        <f t="shared" si="8"/>
        <v>0</v>
      </c>
      <c r="S19" s="29" t="s">
        <v>3</v>
      </c>
      <c r="T19" s="30" t="s">
        <v>45</v>
      </c>
      <c r="U19" s="31"/>
      <c r="V19" s="32" t="s">
        <v>46</v>
      </c>
      <c r="W19" s="32"/>
      <c r="X19" s="32"/>
      <c r="Y19" s="32"/>
      <c r="Z19" s="32"/>
      <c r="AA19" s="32"/>
      <c r="AB19" s="32"/>
      <c r="AC19" s="138">
        <f>IF(W21="x",4.5,IF(W22="x",4,IF(W23="x",3.5,IF(W24="x",3,IF(AB21="x",2,IF(AB22="x",1.5,IF(AB23="x",1,IF(AB24="x",0.5,0))))))))</f>
        <v>4</v>
      </c>
    </row>
    <row r="20" spans="1:31" ht="15.75" customHeight="1" x14ac:dyDescent="0.25">
      <c r="A20" s="73">
        <v>12</v>
      </c>
      <c r="B20" s="20"/>
      <c r="C20" s="20"/>
      <c r="D20" s="73" t="b">
        <f t="shared" si="1"/>
        <v>0</v>
      </c>
      <c r="E20" s="73" t="b">
        <f t="shared" si="2"/>
        <v>0</v>
      </c>
      <c r="F20" s="92" t="b">
        <f t="shared" si="3"/>
        <v>0</v>
      </c>
      <c r="G20" s="75"/>
      <c r="H20" s="70">
        <f t="shared" si="4"/>
        <v>0</v>
      </c>
      <c r="I20" s="70">
        <f t="shared" si="5"/>
        <v>0</v>
      </c>
      <c r="J20" s="70">
        <f t="shared" si="6"/>
        <v>0</v>
      </c>
      <c r="L20" s="73">
        <v>12</v>
      </c>
      <c r="M20" s="20"/>
      <c r="N20" s="14"/>
      <c r="O20" s="70" t="b">
        <f t="shared" si="9"/>
        <v>0</v>
      </c>
      <c r="P20" s="70" t="b">
        <f t="shared" si="7"/>
        <v>0</v>
      </c>
      <c r="Q20" s="70" t="b">
        <f t="shared" si="8"/>
        <v>0</v>
      </c>
      <c r="S20" s="15"/>
      <c r="T20" s="18"/>
      <c r="U20" s="18"/>
      <c r="V20" s="18" t="s">
        <v>47</v>
      </c>
      <c r="W20" s="18"/>
      <c r="X20" s="33"/>
      <c r="Y20" s="18"/>
      <c r="Z20" s="18"/>
      <c r="AA20" s="18" t="s">
        <v>47</v>
      </c>
      <c r="AB20" s="18"/>
      <c r="AC20" s="140"/>
    </row>
    <row r="21" spans="1:31" ht="15" customHeight="1" x14ac:dyDescent="0.25">
      <c r="A21" s="73">
        <v>13</v>
      </c>
      <c r="B21" s="14"/>
      <c r="C21" s="14"/>
      <c r="D21" s="73" t="b">
        <f t="shared" si="1"/>
        <v>0</v>
      </c>
      <c r="E21" s="73" t="b">
        <f t="shared" si="2"/>
        <v>0</v>
      </c>
      <c r="F21" s="92" t="b">
        <f t="shared" si="3"/>
        <v>0</v>
      </c>
      <c r="G21" s="75"/>
      <c r="H21" s="70">
        <f t="shared" si="4"/>
        <v>0</v>
      </c>
      <c r="I21" s="70">
        <f t="shared" si="5"/>
        <v>0</v>
      </c>
      <c r="J21" s="70">
        <f t="shared" si="6"/>
        <v>0</v>
      </c>
      <c r="L21" s="73">
        <v>13</v>
      </c>
      <c r="M21" s="20"/>
      <c r="N21" s="14"/>
      <c r="O21" s="70" t="b">
        <f t="shared" si="9"/>
        <v>0</v>
      </c>
      <c r="P21" s="70" t="b">
        <f t="shared" si="7"/>
        <v>0</v>
      </c>
      <c r="Q21" s="70" t="b">
        <f t="shared" si="8"/>
        <v>0</v>
      </c>
      <c r="S21" s="15" t="s">
        <v>48</v>
      </c>
      <c r="T21" s="18" t="s">
        <v>49</v>
      </c>
      <c r="U21" s="18"/>
      <c r="V21" s="21" t="s">
        <v>50</v>
      </c>
      <c r="W21" s="34"/>
      <c r="X21" s="35" t="s">
        <v>51</v>
      </c>
      <c r="Y21" s="18" t="s">
        <v>52</v>
      </c>
      <c r="Z21" s="18"/>
      <c r="AA21" s="21">
        <v>2</v>
      </c>
      <c r="AB21" s="36"/>
      <c r="AC21" s="140"/>
    </row>
    <row r="22" spans="1:31" ht="15" customHeight="1" x14ac:dyDescent="0.25">
      <c r="A22" s="73">
        <v>14</v>
      </c>
      <c r="B22" s="20"/>
      <c r="C22" s="20"/>
      <c r="D22" s="73" t="b">
        <f t="shared" si="1"/>
        <v>0</v>
      </c>
      <c r="E22" s="73" t="b">
        <f t="shared" si="2"/>
        <v>0</v>
      </c>
      <c r="F22" s="92" t="b">
        <f t="shared" si="3"/>
        <v>0</v>
      </c>
      <c r="G22" s="75"/>
      <c r="H22" s="70">
        <f t="shared" si="4"/>
        <v>0</v>
      </c>
      <c r="I22" s="70">
        <f t="shared" si="5"/>
        <v>0</v>
      </c>
      <c r="J22" s="70">
        <f t="shared" si="6"/>
        <v>0</v>
      </c>
      <c r="L22" s="73">
        <v>14</v>
      </c>
      <c r="M22" s="20"/>
      <c r="N22" s="14"/>
      <c r="O22" s="70" t="b">
        <f t="shared" si="9"/>
        <v>0</v>
      </c>
      <c r="P22" s="70" t="b">
        <f t="shared" si="7"/>
        <v>0</v>
      </c>
      <c r="Q22" s="70" t="b">
        <f t="shared" si="8"/>
        <v>0</v>
      </c>
      <c r="S22" s="15" t="s">
        <v>53</v>
      </c>
      <c r="T22" s="18" t="s">
        <v>54</v>
      </c>
      <c r="U22" s="18"/>
      <c r="V22" s="21">
        <v>4</v>
      </c>
      <c r="W22" s="34" t="s">
        <v>16</v>
      </c>
      <c r="X22" s="35" t="s">
        <v>55</v>
      </c>
      <c r="Y22" s="18" t="s">
        <v>56</v>
      </c>
      <c r="Z22" s="18"/>
      <c r="AA22" s="21" t="s">
        <v>57</v>
      </c>
      <c r="AB22" s="36"/>
      <c r="AC22" s="140"/>
    </row>
    <row r="23" spans="1:31" ht="15.75" customHeight="1" x14ac:dyDescent="0.25">
      <c r="A23" s="73">
        <v>15</v>
      </c>
      <c r="B23" s="20"/>
      <c r="C23" s="20"/>
      <c r="D23" s="73" t="b">
        <f t="shared" si="1"/>
        <v>0</v>
      </c>
      <c r="E23" s="73" t="b">
        <f t="shared" si="2"/>
        <v>0</v>
      </c>
      <c r="F23" s="92" t="b">
        <f t="shared" si="3"/>
        <v>0</v>
      </c>
      <c r="G23" s="75"/>
      <c r="H23" s="70">
        <f t="shared" si="4"/>
        <v>0</v>
      </c>
      <c r="I23" s="70">
        <f t="shared" si="5"/>
        <v>0</v>
      </c>
      <c r="J23" s="70">
        <f t="shared" si="6"/>
        <v>0</v>
      </c>
      <c r="L23" s="73">
        <v>15</v>
      </c>
      <c r="M23" s="14"/>
      <c r="N23" s="14"/>
      <c r="O23" s="70" t="b">
        <f t="shared" si="9"/>
        <v>0</v>
      </c>
      <c r="P23" s="70" t="b">
        <f t="shared" si="7"/>
        <v>0</v>
      </c>
      <c r="Q23" s="70" t="b">
        <f t="shared" si="8"/>
        <v>0</v>
      </c>
      <c r="S23" s="15" t="s">
        <v>58</v>
      </c>
      <c r="T23" s="18" t="s">
        <v>59</v>
      </c>
      <c r="U23" s="18"/>
      <c r="V23" s="21" t="s">
        <v>60</v>
      </c>
      <c r="W23" s="34"/>
      <c r="X23" s="35" t="s">
        <v>61</v>
      </c>
      <c r="Y23" s="18" t="s">
        <v>62</v>
      </c>
      <c r="Z23" s="18"/>
      <c r="AA23" s="21">
        <v>1</v>
      </c>
      <c r="AB23" s="36"/>
      <c r="AC23" s="140"/>
    </row>
    <row r="24" spans="1:31" ht="16.5" customHeight="1" x14ac:dyDescent="0.25">
      <c r="A24" s="73">
        <v>16</v>
      </c>
      <c r="B24" s="14"/>
      <c r="C24" s="14"/>
      <c r="D24" s="73" t="b">
        <f t="shared" si="1"/>
        <v>0</v>
      </c>
      <c r="E24" s="73" t="b">
        <f t="shared" si="2"/>
        <v>0</v>
      </c>
      <c r="F24" s="92" t="b">
        <f t="shared" si="3"/>
        <v>0</v>
      </c>
      <c r="G24" s="75"/>
      <c r="H24" s="70">
        <f t="shared" si="4"/>
        <v>0</v>
      </c>
      <c r="I24" s="70">
        <f t="shared" si="5"/>
        <v>0</v>
      </c>
      <c r="J24" s="70">
        <f t="shared" si="6"/>
        <v>0</v>
      </c>
      <c r="L24" s="73">
        <v>16</v>
      </c>
      <c r="M24" s="20"/>
      <c r="N24" s="14"/>
      <c r="O24" s="70" t="b">
        <f t="shared" si="9"/>
        <v>0</v>
      </c>
      <c r="P24" s="70" t="b">
        <f t="shared" si="7"/>
        <v>0</v>
      </c>
      <c r="Q24" s="70" t="b">
        <f t="shared" si="8"/>
        <v>0</v>
      </c>
      <c r="S24" s="24" t="s">
        <v>63</v>
      </c>
      <c r="T24" s="25" t="s">
        <v>64</v>
      </c>
      <c r="U24" s="25"/>
      <c r="V24" s="26">
        <v>3</v>
      </c>
      <c r="W24" s="34"/>
      <c r="X24" s="37" t="s">
        <v>65</v>
      </c>
      <c r="Y24" s="25" t="s">
        <v>66</v>
      </c>
      <c r="Z24" s="25"/>
      <c r="AA24" s="26" t="s">
        <v>67</v>
      </c>
      <c r="AB24" s="36"/>
      <c r="AC24" s="139"/>
    </row>
    <row r="25" spans="1:31" ht="15.75" customHeight="1" x14ac:dyDescent="0.25">
      <c r="A25" s="73">
        <v>17</v>
      </c>
      <c r="B25" s="14"/>
      <c r="C25" s="14"/>
      <c r="D25" s="73" t="b">
        <f t="shared" si="1"/>
        <v>0</v>
      </c>
      <c r="E25" s="73" t="b">
        <f t="shared" si="2"/>
        <v>0</v>
      </c>
      <c r="F25" s="92" t="b">
        <f t="shared" si="3"/>
        <v>0</v>
      </c>
      <c r="G25" s="75"/>
      <c r="H25" s="70">
        <f t="shared" si="4"/>
        <v>0</v>
      </c>
      <c r="I25" s="70">
        <f t="shared" si="5"/>
        <v>0</v>
      </c>
      <c r="J25" s="70">
        <f t="shared" si="6"/>
        <v>0</v>
      </c>
      <c r="L25" s="73">
        <v>17</v>
      </c>
      <c r="M25" s="91"/>
      <c r="N25" s="14"/>
      <c r="O25" s="70" t="b">
        <f t="shared" si="9"/>
        <v>0</v>
      </c>
      <c r="P25" s="70" t="b">
        <f t="shared" si="7"/>
        <v>0</v>
      </c>
      <c r="Q25" s="70" t="b">
        <f t="shared" si="8"/>
        <v>0</v>
      </c>
      <c r="S25" s="38" t="s">
        <v>5</v>
      </c>
      <c r="T25" s="27" t="s">
        <v>68</v>
      </c>
      <c r="U25" s="27"/>
      <c r="V25" s="185" t="s">
        <v>69</v>
      </c>
      <c r="W25" s="185"/>
      <c r="X25" s="185"/>
      <c r="Y25" s="185"/>
      <c r="Z25" s="185"/>
      <c r="AA25" s="186"/>
      <c r="AB25" s="39" t="s">
        <v>145</v>
      </c>
      <c r="AC25" s="71">
        <f>IF(AB25="ima",2,0)</f>
        <v>2</v>
      </c>
    </row>
    <row r="26" spans="1:31" ht="15" customHeight="1" x14ac:dyDescent="0.25">
      <c r="A26" s="73">
        <v>18</v>
      </c>
      <c r="B26" s="20"/>
      <c r="C26" s="20"/>
      <c r="D26" s="73" t="b">
        <f t="shared" si="1"/>
        <v>0</v>
      </c>
      <c r="E26" s="73" t="b">
        <f t="shared" si="2"/>
        <v>0</v>
      </c>
      <c r="F26" s="92" t="b">
        <f t="shared" si="3"/>
        <v>0</v>
      </c>
      <c r="G26" s="75"/>
      <c r="H26" s="70">
        <f t="shared" si="4"/>
        <v>0</v>
      </c>
      <c r="I26" s="70">
        <f t="shared" si="5"/>
        <v>0</v>
      </c>
      <c r="J26" s="70">
        <f t="shared" si="6"/>
        <v>0</v>
      </c>
      <c r="L26" s="73">
        <v>18</v>
      </c>
      <c r="M26" s="91"/>
      <c r="N26" s="14"/>
      <c r="O26" s="70" t="b">
        <f t="shared" si="9"/>
        <v>0</v>
      </c>
      <c r="P26" s="70" t="b">
        <f t="shared" si="7"/>
        <v>0</v>
      </c>
      <c r="Q26" s="70" t="b">
        <f t="shared" si="8"/>
        <v>0</v>
      </c>
      <c r="S26" s="40" t="s">
        <v>70</v>
      </c>
      <c r="T26" s="41" t="s">
        <v>71</v>
      </c>
      <c r="U26" s="41"/>
      <c r="V26" s="42"/>
      <c r="W26" s="32"/>
      <c r="X26" s="32"/>
      <c r="Y26" s="43"/>
      <c r="Z26" s="32"/>
      <c r="AA26" s="32"/>
      <c r="AB26" s="68"/>
      <c r="AC26" s="194">
        <f>AA28+AA30+AA32+AA34+AA35</f>
        <v>0</v>
      </c>
    </row>
    <row r="27" spans="1:31" ht="15" x14ac:dyDescent="0.25">
      <c r="A27" s="73">
        <v>19</v>
      </c>
      <c r="B27" s="14"/>
      <c r="C27" s="14"/>
      <c r="D27" s="73" t="b">
        <f t="shared" si="1"/>
        <v>0</v>
      </c>
      <c r="E27" s="73" t="b">
        <f t="shared" si="2"/>
        <v>0</v>
      </c>
      <c r="F27" s="92" t="b">
        <f t="shared" si="3"/>
        <v>0</v>
      </c>
      <c r="G27" s="75"/>
      <c r="H27" s="70">
        <f t="shared" si="4"/>
        <v>0</v>
      </c>
      <c r="I27" s="70">
        <f t="shared" si="5"/>
        <v>0</v>
      </c>
      <c r="J27" s="70">
        <f t="shared" si="6"/>
        <v>0</v>
      </c>
      <c r="L27" s="73">
        <v>19</v>
      </c>
      <c r="M27" s="91"/>
      <c r="N27" s="14"/>
      <c r="O27" s="70" t="b">
        <f t="shared" si="9"/>
        <v>0</v>
      </c>
      <c r="P27" s="70" t="b">
        <f t="shared" si="7"/>
        <v>0</v>
      </c>
      <c r="Q27" s="70" t="b">
        <f t="shared" si="8"/>
        <v>0</v>
      </c>
      <c r="S27" s="15" t="s">
        <v>33</v>
      </c>
      <c r="T27" s="18" t="s">
        <v>72</v>
      </c>
      <c r="U27" s="18"/>
      <c r="V27" s="21"/>
      <c r="W27" s="18"/>
      <c r="X27" s="18"/>
      <c r="Y27" s="33"/>
      <c r="Z27" s="18"/>
      <c r="AA27" s="18"/>
      <c r="AB27" s="69"/>
      <c r="AC27" s="195"/>
    </row>
    <row r="28" spans="1:31" ht="15" customHeight="1" x14ac:dyDescent="0.25">
      <c r="A28" s="73">
        <v>20</v>
      </c>
      <c r="B28" s="20"/>
      <c r="C28" s="20"/>
      <c r="D28" s="73" t="b">
        <f t="shared" si="1"/>
        <v>0</v>
      </c>
      <c r="E28" s="73" t="b">
        <f t="shared" si="2"/>
        <v>0</v>
      </c>
      <c r="F28" s="92" t="b">
        <f t="shared" si="3"/>
        <v>0</v>
      </c>
      <c r="G28" s="75"/>
      <c r="H28" s="70">
        <f t="shared" si="4"/>
        <v>0</v>
      </c>
      <c r="I28" s="70">
        <f t="shared" si="5"/>
        <v>0</v>
      </c>
      <c r="J28" s="70">
        <f t="shared" si="6"/>
        <v>0</v>
      </c>
      <c r="L28" s="73">
        <v>20</v>
      </c>
      <c r="M28" s="91"/>
      <c r="N28" s="14"/>
      <c r="O28" s="70" t="b">
        <f t="shared" si="9"/>
        <v>0</v>
      </c>
      <c r="P28" s="70" t="b">
        <f t="shared" si="7"/>
        <v>0</v>
      </c>
      <c r="Q28" s="70" t="b">
        <f t="shared" si="8"/>
        <v>0</v>
      </c>
      <c r="S28" s="44"/>
      <c r="T28" s="18" t="s">
        <v>73</v>
      </c>
      <c r="U28" s="18"/>
      <c r="V28" s="22">
        <v>0.15</v>
      </c>
      <c r="W28" s="21" t="s">
        <v>74</v>
      </c>
      <c r="X28" s="45">
        <f>D39</f>
        <v>0</v>
      </c>
      <c r="Y28" s="21" t="s">
        <v>75</v>
      </c>
      <c r="Z28" s="21" t="s">
        <v>76</v>
      </c>
      <c r="AA28" s="88">
        <f>V28*X28</f>
        <v>0</v>
      </c>
      <c r="AB28" s="47" t="s">
        <v>47</v>
      </c>
      <c r="AC28" s="195"/>
      <c r="AE28" s="18"/>
    </row>
    <row r="29" spans="1:31" ht="15" x14ac:dyDescent="0.25">
      <c r="A29" s="73">
        <v>21</v>
      </c>
      <c r="B29" s="14"/>
      <c r="C29" s="14"/>
      <c r="D29" s="73" t="b">
        <f t="shared" si="1"/>
        <v>0</v>
      </c>
      <c r="E29" s="73" t="b">
        <f t="shared" si="2"/>
        <v>0</v>
      </c>
      <c r="F29" s="92" t="b">
        <f t="shared" si="3"/>
        <v>0</v>
      </c>
      <c r="G29" s="75"/>
      <c r="H29" s="70">
        <f t="shared" si="4"/>
        <v>0</v>
      </c>
      <c r="I29" s="70">
        <f t="shared" si="5"/>
        <v>0</v>
      </c>
      <c r="J29" s="70">
        <f t="shared" si="6"/>
        <v>0</v>
      </c>
      <c r="L29" s="160" t="s">
        <v>80</v>
      </c>
      <c r="M29" s="160"/>
      <c r="N29" s="160"/>
      <c r="O29" s="48">
        <f>SUM(O9:O28)+TRUNC((SUM(P9:P28)+(SUM(Q9:Q28)/30))/12)</f>
        <v>0</v>
      </c>
      <c r="P29" s="48">
        <f>MOD(SUM(P9:P28)+TRUNC(SUM(Q9:Q28)/30),12)</f>
        <v>0</v>
      </c>
      <c r="Q29" s="48">
        <f>MOD(SUM(Q9:Q28),30)</f>
        <v>0</v>
      </c>
      <c r="S29" s="15" t="s">
        <v>35</v>
      </c>
      <c r="T29" s="18" t="s">
        <v>114</v>
      </c>
      <c r="U29" s="18"/>
      <c r="V29" s="18"/>
      <c r="W29" s="18"/>
      <c r="X29" s="18"/>
      <c r="Y29" s="18"/>
      <c r="Z29" s="18"/>
      <c r="AA29" s="18"/>
      <c r="AB29" s="69"/>
      <c r="AC29" s="195"/>
    </row>
    <row r="30" spans="1:31" ht="15" customHeight="1" x14ac:dyDescent="0.25">
      <c r="A30" s="73">
        <v>22</v>
      </c>
      <c r="B30" s="20"/>
      <c r="C30" s="20"/>
      <c r="D30" s="73" t="b">
        <f t="shared" si="1"/>
        <v>0</v>
      </c>
      <c r="E30" s="73" t="b">
        <f t="shared" si="2"/>
        <v>0</v>
      </c>
      <c r="F30" s="92" t="b">
        <f t="shared" si="3"/>
        <v>0</v>
      </c>
      <c r="G30" s="75"/>
      <c r="H30" s="70">
        <f t="shared" si="4"/>
        <v>0</v>
      </c>
      <c r="I30" s="70">
        <f t="shared" si="5"/>
        <v>0</v>
      </c>
      <c r="J30" s="70">
        <f t="shared" si="6"/>
        <v>0</v>
      </c>
      <c r="L30" s="161" t="s">
        <v>82</v>
      </c>
      <c r="M30" s="161"/>
      <c r="N30" s="161"/>
      <c r="O30" s="162">
        <f>TRUNC(O29*12+P29+Q29/30)</f>
        <v>0</v>
      </c>
      <c r="P30" s="163"/>
      <c r="Q30" s="164"/>
      <c r="S30" s="15"/>
      <c r="T30" s="18"/>
      <c r="U30" s="18"/>
      <c r="V30" s="22">
        <v>0.15</v>
      </c>
      <c r="W30" s="21" t="s">
        <v>74</v>
      </c>
      <c r="X30" s="22">
        <f>D50</f>
        <v>0</v>
      </c>
      <c r="Y30" s="21" t="s">
        <v>75</v>
      </c>
      <c r="Z30" s="21" t="s">
        <v>76</v>
      </c>
      <c r="AA30" s="88">
        <f>V30*X30</f>
        <v>0</v>
      </c>
      <c r="AB30" s="47" t="s">
        <v>47</v>
      </c>
      <c r="AC30" s="195"/>
    </row>
    <row r="31" spans="1:31" ht="15" customHeight="1" x14ac:dyDescent="0.25">
      <c r="A31" s="73">
        <v>23</v>
      </c>
      <c r="B31" s="20"/>
      <c r="C31" s="20"/>
      <c r="D31" s="73" t="b">
        <f t="shared" si="1"/>
        <v>0</v>
      </c>
      <c r="E31" s="73" t="b">
        <f t="shared" si="2"/>
        <v>0</v>
      </c>
      <c r="F31" s="92" t="b">
        <f t="shared" si="3"/>
        <v>0</v>
      </c>
      <c r="G31" s="75"/>
      <c r="H31" s="70">
        <f t="shared" si="4"/>
        <v>0</v>
      </c>
      <c r="I31" s="70">
        <f t="shared" si="5"/>
        <v>0</v>
      </c>
      <c r="J31" s="70">
        <f t="shared" si="6"/>
        <v>0</v>
      </c>
      <c r="L31" s="192" t="s">
        <v>120</v>
      </c>
      <c r="M31" s="188" t="s">
        <v>119</v>
      </c>
      <c r="N31" s="188"/>
      <c r="O31" s="188"/>
      <c r="P31" s="188"/>
      <c r="Q31" s="189"/>
      <c r="S31" s="15" t="s">
        <v>29</v>
      </c>
      <c r="T31" s="18" t="s">
        <v>78</v>
      </c>
      <c r="U31" s="18"/>
      <c r="V31" s="18"/>
      <c r="W31" s="18"/>
      <c r="X31" s="18"/>
      <c r="Y31" s="18"/>
      <c r="Z31" s="18"/>
      <c r="AA31" s="18"/>
      <c r="AB31" s="69"/>
      <c r="AC31" s="195"/>
    </row>
    <row r="32" spans="1:31" ht="15" x14ac:dyDescent="0.25">
      <c r="A32" s="73">
        <v>24</v>
      </c>
      <c r="B32" s="20"/>
      <c r="C32" s="20"/>
      <c r="D32" s="73" t="b">
        <f t="shared" si="1"/>
        <v>0</v>
      </c>
      <c r="E32" s="73" t="b">
        <f t="shared" si="2"/>
        <v>0</v>
      </c>
      <c r="F32" s="92" t="b">
        <f t="shared" si="3"/>
        <v>0</v>
      </c>
      <c r="G32" s="75"/>
      <c r="H32" s="70">
        <f t="shared" si="4"/>
        <v>0</v>
      </c>
      <c r="I32" s="70">
        <f t="shared" si="5"/>
        <v>0</v>
      </c>
      <c r="J32" s="70">
        <f t="shared" si="6"/>
        <v>0</v>
      </c>
      <c r="L32" s="193"/>
      <c r="M32" s="190"/>
      <c r="N32" s="190"/>
      <c r="O32" s="190"/>
      <c r="P32" s="190"/>
      <c r="Q32" s="191"/>
      <c r="R32" s="1" t="s">
        <v>77</v>
      </c>
      <c r="S32" s="44"/>
      <c r="T32" s="25" t="s">
        <v>79</v>
      </c>
      <c r="U32" s="18"/>
      <c r="V32" s="22">
        <v>0.15</v>
      </c>
      <c r="W32" s="21" t="s">
        <v>74</v>
      </c>
      <c r="X32" s="45">
        <f>O52</f>
        <v>0</v>
      </c>
      <c r="Y32" s="21" t="s">
        <v>75</v>
      </c>
      <c r="Z32" s="21" t="s">
        <v>76</v>
      </c>
      <c r="AA32" s="88">
        <f>V32*X32</f>
        <v>0</v>
      </c>
      <c r="AB32" s="47" t="s">
        <v>47</v>
      </c>
      <c r="AC32" s="195"/>
    </row>
    <row r="33" spans="1:29" ht="15" x14ac:dyDescent="0.25">
      <c r="A33" s="73">
        <v>25</v>
      </c>
      <c r="B33" s="20"/>
      <c r="C33" s="20"/>
      <c r="D33" s="73" t="b">
        <f t="shared" si="1"/>
        <v>0</v>
      </c>
      <c r="E33" s="73" t="b">
        <f t="shared" si="2"/>
        <v>0</v>
      </c>
      <c r="F33" s="92" t="b">
        <f t="shared" si="3"/>
        <v>0</v>
      </c>
      <c r="G33" s="75"/>
      <c r="H33" s="70">
        <f t="shared" si="4"/>
        <v>0</v>
      </c>
      <c r="I33" s="70">
        <f t="shared" si="5"/>
        <v>0</v>
      </c>
      <c r="J33" s="70">
        <f t="shared" si="6"/>
        <v>0</v>
      </c>
      <c r="L33" s="73">
        <v>1</v>
      </c>
      <c r="M33" s="20"/>
      <c r="N33" s="20"/>
      <c r="O33" s="70" t="b">
        <f t="shared" si="9"/>
        <v>0</v>
      </c>
      <c r="P33" s="70" t="b">
        <f t="shared" si="7"/>
        <v>0</v>
      </c>
      <c r="Q33" s="70" t="b">
        <f t="shared" ref="Q33:Q40" si="10">IF(AND($M33&lt;&gt;" ",$N33&lt;&gt;" "),IF($N33&gt;$M33,DATEDIF($M33,$N33,"md"))," ")</f>
        <v>0</v>
      </c>
      <c r="S33" s="82" t="s">
        <v>40</v>
      </c>
      <c r="T33" s="18" t="s">
        <v>121</v>
      </c>
      <c r="U33" s="18"/>
      <c r="V33" s="22"/>
      <c r="W33" s="21"/>
      <c r="X33" s="45"/>
      <c r="Y33" s="21"/>
      <c r="Z33" s="21"/>
      <c r="AA33" s="46"/>
      <c r="AB33" s="47"/>
      <c r="AC33" s="195"/>
    </row>
    <row r="34" spans="1:29" ht="15" x14ac:dyDescent="0.25">
      <c r="A34" s="73">
        <v>26</v>
      </c>
      <c r="B34" s="20"/>
      <c r="C34" s="20"/>
      <c r="D34" s="73" t="b">
        <f t="shared" si="1"/>
        <v>0</v>
      </c>
      <c r="E34" s="73" t="b">
        <f t="shared" si="2"/>
        <v>0</v>
      </c>
      <c r="F34" s="92" t="b">
        <f t="shared" si="3"/>
        <v>0</v>
      </c>
      <c r="G34" s="75"/>
      <c r="H34" s="70">
        <f t="shared" si="4"/>
        <v>0</v>
      </c>
      <c r="I34" s="70">
        <f t="shared" si="5"/>
        <v>0</v>
      </c>
      <c r="J34" s="70">
        <f t="shared" si="6"/>
        <v>0</v>
      </c>
      <c r="L34" s="73">
        <v>2</v>
      </c>
      <c r="M34" s="6"/>
      <c r="N34" s="6"/>
      <c r="O34" s="70" t="b">
        <f t="shared" ref="O34:O40" si="11">IF(AND($M34&lt;&gt;" ",$N34&lt;&gt;" "),IF($N34&gt;$M34,DATEDIF($M34,$N34,"y"))," ")</f>
        <v>0</v>
      </c>
      <c r="P34" s="70" t="b">
        <f t="shared" si="7"/>
        <v>0</v>
      </c>
      <c r="Q34" s="70" t="b">
        <f t="shared" si="10"/>
        <v>0</v>
      </c>
      <c r="S34" s="82"/>
      <c r="T34" s="18"/>
      <c r="U34" s="18"/>
      <c r="V34" s="22">
        <v>0.1</v>
      </c>
      <c r="W34" s="21" t="s">
        <v>74</v>
      </c>
      <c r="X34" s="45">
        <f>O42</f>
        <v>0</v>
      </c>
      <c r="Y34" s="21" t="s">
        <v>75</v>
      </c>
      <c r="Z34" s="21" t="s">
        <v>76</v>
      </c>
      <c r="AA34" s="88">
        <f>V34*X34</f>
        <v>0</v>
      </c>
      <c r="AB34" s="47" t="s">
        <v>47</v>
      </c>
      <c r="AC34" s="195"/>
    </row>
    <row r="35" spans="1:29" ht="15" x14ac:dyDescent="0.25">
      <c r="A35" s="73">
        <v>27</v>
      </c>
      <c r="B35" s="20"/>
      <c r="C35" s="20"/>
      <c r="D35" s="73" t="b">
        <f t="shared" si="1"/>
        <v>0</v>
      </c>
      <c r="E35" s="73" t="b">
        <f t="shared" si="2"/>
        <v>0</v>
      </c>
      <c r="F35" s="92" t="b">
        <f t="shared" si="3"/>
        <v>0</v>
      </c>
      <c r="G35" s="75"/>
      <c r="H35" s="70">
        <f t="shared" si="4"/>
        <v>0</v>
      </c>
      <c r="I35" s="70">
        <f t="shared" si="5"/>
        <v>0</v>
      </c>
      <c r="J35" s="70">
        <f t="shared" si="6"/>
        <v>0</v>
      </c>
      <c r="L35" s="73">
        <v>3</v>
      </c>
      <c r="M35" s="20"/>
      <c r="N35" s="6"/>
      <c r="O35" s="70" t="b">
        <f t="shared" si="11"/>
        <v>0</v>
      </c>
      <c r="P35" s="70" t="b">
        <f t="shared" si="7"/>
        <v>0</v>
      </c>
      <c r="Q35" s="70" t="b">
        <f t="shared" si="10"/>
        <v>0</v>
      </c>
      <c r="S35" s="82" t="s">
        <v>117</v>
      </c>
      <c r="T35" s="18" t="s">
        <v>118</v>
      </c>
      <c r="U35" s="18"/>
      <c r="V35" s="22">
        <v>0.1</v>
      </c>
      <c r="W35" s="21" t="s">
        <v>74</v>
      </c>
      <c r="X35" s="45">
        <f>H39</f>
        <v>0</v>
      </c>
      <c r="Y35" s="21" t="s">
        <v>75</v>
      </c>
      <c r="Z35" s="21" t="s">
        <v>76</v>
      </c>
      <c r="AA35" s="88">
        <f>IF(V35*X35&gt;3,3,V35*X35)</f>
        <v>0</v>
      </c>
      <c r="AB35" s="47" t="s">
        <v>47</v>
      </c>
      <c r="AC35" s="196"/>
    </row>
    <row r="36" spans="1:29" ht="15" x14ac:dyDescent="0.25">
      <c r="A36" s="73">
        <v>28</v>
      </c>
      <c r="B36" s="20"/>
      <c r="C36" s="20"/>
      <c r="D36" s="73" t="b">
        <f t="shared" si="1"/>
        <v>0</v>
      </c>
      <c r="E36" s="73" t="b">
        <f t="shared" si="2"/>
        <v>0</v>
      </c>
      <c r="F36" s="92" t="b">
        <f t="shared" si="3"/>
        <v>0</v>
      </c>
      <c r="G36" s="75"/>
      <c r="H36" s="70">
        <f t="shared" si="4"/>
        <v>0</v>
      </c>
      <c r="I36" s="70">
        <f t="shared" si="5"/>
        <v>0</v>
      </c>
      <c r="J36" s="70">
        <f t="shared" si="6"/>
        <v>0</v>
      </c>
      <c r="L36" s="73">
        <v>4</v>
      </c>
      <c r="M36" s="20"/>
      <c r="N36" s="20"/>
      <c r="O36" s="70" t="b">
        <f t="shared" si="11"/>
        <v>0</v>
      </c>
      <c r="P36" s="70" t="b">
        <f t="shared" si="7"/>
        <v>0</v>
      </c>
      <c r="Q36" s="70" t="b">
        <f t="shared" si="10"/>
        <v>0</v>
      </c>
      <c r="S36" s="29" t="s">
        <v>38</v>
      </c>
      <c r="T36" s="32" t="s">
        <v>81</v>
      </c>
      <c r="U36" s="32"/>
      <c r="V36" s="49"/>
      <c r="W36" s="42"/>
      <c r="X36" s="50"/>
      <c r="Y36" s="42"/>
      <c r="Z36" s="42"/>
      <c r="AA36" s="51"/>
      <c r="AB36" s="52"/>
      <c r="AC36" s="194">
        <f>AA37</f>
        <v>0</v>
      </c>
    </row>
    <row r="37" spans="1:29" ht="15" x14ac:dyDescent="0.25">
      <c r="A37" s="73">
        <v>29</v>
      </c>
      <c r="B37" s="20"/>
      <c r="C37" s="20"/>
      <c r="D37" s="73" t="b">
        <f t="shared" si="1"/>
        <v>0</v>
      </c>
      <c r="E37" s="73" t="b">
        <f t="shared" si="2"/>
        <v>0</v>
      </c>
      <c r="F37" s="92" t="b">
        <f t="shared" si="3"/>
        <v>0</v>
      </c>
      <c r="G37" s="75"/>
      <c r="H37" s="70">
        <f t="shared" si="4"/>
        <v>0</v>
      </c>
      <c r="I37" s="70">
        <f t="shared" si="5"/>
        <v>0</v>
      </c>
      <c r="J37" s="70">
        <f t="shared" si="6"/>
        <v>0</v>
      </c>
      <c r="L37" s="73">
        <v>5</v>
      </c>
      <c r="M37" s="6"/>
      <c r="N37" s="6"/>
      <c r="O37" s="70" t="b">
        <f t="shared" si="11"/>
        <v>0</v>
      </c>
      <c r="P37" s="70" t="b">
        <f t="shared" si="7"/>
        <v>0</v>
      </c>
      <c r="Q37" s="70" t="b">
        <f t="shared" si="10"/>
        <v>0</v>
      </c>
      <c r="S37" s="24"/>
      <c r="U37" s="25"/>
      <c r="V37" s="27">
        <v>0.1</v>
      </c>
      <c r="W37" s="26" t="s">
        <v>74</v>
      </c>
      <c r="X37" s="53">
        <f>O30</f>
        <v>0</v>
      </c>
      <c r="Y37" s="26" t="s">
        <v>75</v>
      </c>
      <c r="Z37" s="26" t="s">
        <v>76</v>
      </c>
      <c r="AA37" s="89">
        <f>V37*X37</f>
        <v>0</v>
      </c>
      <c r="AB37" s="72" t="s">
        <v>47</v>
      </c>
      <c r="AC37" s="139"/>
    </row>
    <row r="38" spans="1:29" ht="15" x14ac:dyDescent="0.25">
      <c r="A38" s="160" t="s">
        <v>80</v>
      </c>
      <c r="B38" s="160"/>
      <c r="C38" s="160"/>
      <c r="D38" s="48">
        <f>SUM(D9:D37)+TRUNC((SUM(E9:E37)+(SUM(F9:F37)/30))/12)</f>
        <v>0</v>
      </c>
      <c r="E38" s="48">
        <f>MOD(SUM(E9:E37)+TRUNC(SUM(F9:F37)/30),12)</f>
        <v>0</v>
      </c>
      <c r="F38" s="48">
        <f>MOD(SUM(F9:F37),30)</f>
        <v>0</v>
      </c>
      <c r="G38" s="77"/>
      <c r="H38" s="48">
        <f>SUM(H9:H37,H47:H50)+TRUNC((SUM(I9:I37,I47:I50)+(SUM(J9:J37,J47:J50)/30))/12)</f>
        <v>0</v>
      </c>
      <c r="I38" s="48">
        <f>MOD(SUM(I9:I37,I47:I50)+TRUNC(SUM(J9:J37,J47:J50)/30),12)</f>
        <v>0</v>
      </c>
      <c r="J38" s="48">
        <f>MOD(SUM(J9:J37,J47:J50),30)</f>
        <v>0</v>
      </c>
      <c r="L38" s="70">
        <v>6</v>
      </c>
      <c r="M38" s="78"/>
      <c r="N38" s="78"/>
      <c r="O38" s="70" t="b">
        <f t="shared" si="11"/>
        <v>0</v>
      </c>
      <c r="P38" s="70" t="b">
        <f t="shared" si="7"/>
        <v>0</v>
      </c>
      <c r="Q38" s="70" t="b">
        <f t="shared" si="10"/>
        <v>0</v>
      </c>
      <c r="S38" s="136" t="s">
        <v>83</v>
      </c>
      <c r="T38" s="41" t="s">
        <v>84</v>
      </c>
      <c r="U38" s="41"/>
      <c r="V38" s="32"/>
      <c r="W38" s="32"/>
      <c r="X38" s="32"/>
      <c r="Y38" s="32"/>
      <c r="Z38" s="32"/>
      <c r="AA38" s="32"/>
      <c r="AB38" s="68"/>
      <c r="AC38" s="138">
        <f>IF(AB39="ima",3,0)</f>
        <v>0</v>
      </c>
    </row>
    <row r="39" spans="1:29" ht="15.75" x14ac:dyDescent="0.25">
      <c r="A39" s="161" t="s">
        <v>82</v>
      </c>
      <c r="B39" s="161"/>
      <c r="C39" s="161"/>
      <c r="D39" s="162">
        <f>TRUNC(D38*12+E38+F38/30)</f>
        <v>0</v>
      </c>
      <c r="E39" s="163"/>
      <c r="F39" s="164"/>
      <c r="G39" s="77"/>
      <c r="H39" s="187">
        <f>TRUNC(H38*12+I38+J38/30)</f>
        <v>0</v>
      </c>
      <c r="I39" s="187"/>
      <c r="J39" s="187"/>
      <c r="L39" s="70">
        <v>7</v>
      </c>
      <c r="M39" s="78"/>
      <c r="N39" s="78"/>
      <c r="O39" s="70" t="b">
        <f t="shared" si="11"/>
        <v>0</v>
      </c>
      <c r="P39" s="70" t="b">
        <f t="shared" si="7"/>
        <v>0</v>
      </c>
      <c r="Q39" s="70" t="b">
        <f t="shared" si="10"/>
        <v>0</v>
      </c>
      <c r="S39" s="137"/>
      <c r="T39" s="25" t="s">
        <v>87</v>
      </c>
      <c r="U39" s="25"/>
      <c r="V39" s="25"/>
      <c r="W39" s="25"/>
      <c r="X39" s="25"/>
      <c r="Y39" s="25"/>
      <c r="Z39" s="25"/>
      <c r="AA39" s="25"/>
      <c r="AB39" s="55" t="s">
        <v>97</v>
      </c>
      <c r="AC39" s="139"/>
    </row>
    <row r="40" spans="1:29" ht="15" x14ac:dyDescent="0.25">
      <c r="L40" s="70">
        <v>8</v>
      </c>
      <c r="M40" s="78"/>
      <c r="N40" s="78"/>
      <c r="O40" s="70" t="b">
        <f t="shared" si="11"/>
        <v>0</v>
      </c>
      <c r="P40" s="70" t="b">
        <f t="shared" si="7"/>
        <v>0</v>
      </c>
      <c r="Q40" s="70" t="b">
        <f t="shared" si="10"/>
        <v>0</v>
      </c>
      <c r="S40" s="136" t="s">
        <v>88</v>
      </c>
      <c r="T40" s="41" t="s">
        <v>89</v>
      </c>
      <c r="U40" s="41"/>
      <c r="V40" s="32"/>
      <c r="W40" s="32"/>
      <c r="X40" s="32"/>
      <c r="Y40" s="32"/>
      <c r="Z40" s="32"/>
      <c r="AA40" s="32"/>
      <c r="AB40" s="68"/>
      <c r="AC40" s="138">
        <f>IF(AB41="ima",2,0)</f>
        <v>0</v>
      </c>
    </row>
    <row r="41" spans="1:29" ht="15.75" customHeight="1" x14ac:dyDescent="0.25">
      <c r="A41" s="134" t="s">
        <v>116</v>
      </c>
      <c r="B41" s="182" t="s">
        <v>85</v>
      </c>
      <c r="C41" s="182"/>
      <c r="D41" s="182"/>
      <c r="E41" s="182"/>
      <c r="F41" s="182"/>
      <c r="G41" s="54"/>
      <c r="H41" s="54"/>
      <c r="I41" s="54"/>
      <c r="J41" s="54"/>
      <c r="K41" s="54"/>
      <c r="L41" s="160" t="s">
        <v>80</v>
      </c>
      <c r="M41" s="160"/>
      <c r="N41" s="160"/>
      <c r="O41" s="48">
        <f>SUM(O33:O40)+TRUNC((SUM(P33:P40)+(SUM(Q33:Q40)/30))/12)</f>
        <v>0</v>
      </c>
      <c r="P41" s="48">
        <f>MOD(SUM(P33:P40)+TRUNC(SUM(Q33:Q40)/30),12)</f>
        <v>0</v>
      </c>
      <c r="Q41" s="48">
        <f>MOD(SUM(Q33:Q40),30)</f>
        <v>0</v>
      </c>
      <c r="S41" s="137"/>
      <c r="T41" s="25" t="s">
        <v>90</v>
      </c>
      <c r="U41" s="25"/>
      <c r="V41" s="25"/>
      <c r="W41" s="25"/>
      <c r="X41" s="25"/>
      <c r="Y41" s="25"/>
      <c r="Z41" s="25"/>
      <c r="AA41" s="25"/>
      <c r="AB41" s="55" t="s">
        <v>97</v>
      </c>
      <c r="AC41" s="139"/>
    </row>
    <row r="42" spans="1:29" ht="15.75" x14ac:dyDescent="0.25">
      <c r="A42" s="134"/>
      <c r="B42" s="182"/>
      <c r="C42" s="182"/>
      <c r="D42" s="182"/>
      <c r="E42" s="182"/>
      <c r="F42" s="182"/>
      <c r="G42" s="54"/>
      <c r="H42" s="54"/>
      <c r="I42" s="54"/>
      <c r="J42" s="54"/>
      <c r="K42" s="54"/>
      <c r="L42" s="187" t="s">
        <v>82</v>
      </c>
      <c r="M42" s="187"/>
      <c r="N42" s="187"/>
      <c r="O42" s="162">
        <f>TRUNC(O41*12+P41+Q41/30)</f>
        <v>0</v>
      </c>
      <c r="P42" s="163"/>
      <c r="Q42" s="164"/>
      <c r="S42" s="136" t="s">
        <v>91</v>
      </c>
      <c r="T42" s="41" t="s">
        <v>92</v>
      </c>
      <c r="U42" s="41"/>
      <c r="V42" s="32"/>
      <c r="W42" s="32"/>
      <c r="X42" s="32"/>
      <c r="Y42" s="32"/>
      <c r="Z42" s="32"/>
      <c r="AA42" s="32"/>
      <c r="AB42" s="68"/>
      <c r="AC42" s="138">
        <f>IF(AB43="ima",2,0)</f>
        <v>0</v>
      </c>
    </row>
    <row r="43" spans="1:29" ht="15.75" customHeight="1" thickBot="1" x14ac:dyDescent="0.3">
      <c r="A43" s="134"/>
      <c r="B43" s="182"/>
      <c r="C43" s="182"/>
      <c r="D43" s="182"/>
      <c r="E43" s="182"/>
      <c r="F43" s="182"/>
      <c r="G43" s="54"/>
      <c r="H43" s="54"/>
      <c r="I43" s="54"/>
      <c r="J43" s="54"/>
      <c r="K43" s="54"/>
      <c r="L43" s="83"/>
      <c r="M43" s="83"/>
      <c r="N43" s="83"/>
      <c r="O43" s="83"/>
      <c r="P43" s="83"/>
      <c r="Q43" s="83"/>
      <c r="S43" s="137"/>
      <c r="T43" s="25" t="s">
        <v>90</v>
      </c>
      <c r="U43" s="25"/>
      <c r="V43" s="25"/>
      <c r="W43" s="25"/>
      <c r="X43" s="25"/>
      <c r="Y43" s="25"/>
      <c r="Z43" s="25"/>
      <c r="AA43" s="25"/>
      <c r="AB43" s="55" t="s">
        <v>97</v>
      </c>
      <c r="AC43" s="139"/>
    </row>
    <row r="44" spans="1:29" ht="16.5" thickBot="1" x14ac:dyDescent="0.3">
      <c r="A44" s="168" t="s">
        <v>17</v>
      </c>
      <c r="B44" s="168" t="s">
        <v>18</v>
      </c>
      <c r="C44" s="168" t="s">
        <v>19</v>
      </c>
      <c r="D44" s="171" t="s">
        <v>20</v>
      </c>
      <c r="E44" s="171"/>
      <c r="F44" s="171"/>
      <c r="G44" s="176" t="s">
        <v>126</v>
      </c>
      <c r="H44" s="179" t="s">
        <v>111</v>
      </c>
      <c r="I44" s="180"/>
      <c r="J44" s="181"/>
      <c r="K44" s="90"/>
      <c r="L44" s="175" t="s">
        <v>115</v>
      </c>
      <c r="M44" s="175" t="s">
        <v>86</v>
      </c>
      <c r="N44" s="175"/>
      <c r="O44" s="175"/>
      <c r="P44" s="175"/>
      <c r="Q44" s="175"/>
      <c r="S44" s="136" t="s">
        <v>94</v>
      </c>
      <c r="T44" s="56" t="s">
        <v>95</v>
      </c>
      <c r="U44" s="18"/>
      <c r="V44" s="18"/>
      <c r="W44" s="18"/>
      <c r="X44" s="18"/>
      <c r="Y44" s="18"/>
      <c r="Z44" s="18"/>
      <c r="AA44" s="18"/>
      <c r="AB44" s="57"/>
      <c r="AC44" s="138">
        <f>IF(AB45="ima",1.5,0)</f>
        <v>0</v>
      </c>
    </row>
    <row r="45" spans="1:29" ht="15.75" customHeight="1" x14ac:dyDescent="0.25">
      <c r="A45" s="169"/>
      <c r="B45" s="169"/>
      <c r="C45" s="169"/>
      <c r="D45" s="165" t="s">
        <v>26</v>
      </c>
      <c r="E45" s="165" t="s">
        <v>27</v>
      </c>
      <c r="F45" s="165" t="s">
        <v>28</v>
      </c>
      <c r="G45" s="177"/>
      <c r="H45" s="130" t="s">
        <v>26</v>
      </c>
      <c r="I45" s="130" t="s">
        <v>27</v>
      </c>
      <c r="J45" s="130" t="s">
        <v>28</v>
      </c>
      <c r="K45" s="90"/>
      <c r="L45" s="175"/>
      <c r="M45" s="175"/>
      <c r="N45" s="175"/>
      <c r="O45" s="175"/>
      <c r="P45" s="175"/>
      <c r="Q45" s="175"/>
      <c r="S45" s="137"/>
      <c r="T45" s="25" t="s">
        <v>96</v>
      </c>
      <c r="U45" s="18"/>
      <c r="V45" s="18"/>
      <c r="W45" s="18"/>
      <c r="X45" s="18"/>
      <c r="Y45" s="18"/>
      <c r="Z45" s="18"/>
      <c r="AA45" s="18"/>
      <c r="AB45" s="55" t="s">
        <v>97</v>
      </c>
      <c r="AC45" s="139"/>
    </row>
    <row r="46" spans="1:29" ht="15.75" thickBot="1" x14ac:dyDescent="0.3">
      <c r="A46" s="170"/>
      <c r="B46" s="170"/>
      <c r="C46" s="170"/>
      <c r="D46" s="166"/>
      <c r="E46" s="166"/>
      <c r="F46" s="166"/>
      <c r="G46" s="178"/>
      <c r="H46" s="131"/>
      <c r="I46" s="131"/>
      <c r="J46" s="131"/>
      <c r="L46" s="168" t="s">
        <v>17</v>
      </c>
      <c r="M46" s="168" t="s">
        <v>18</v>
      </c>
      <c r="N46" s="168" t="s">
        <v>19</v>
      </c>
      <c r="O46" s="172" t="s">
        <v>93</v>
      </c>
      <c r="P46" s="173"/>
      <c r="Q46" s="174"/>
      <c r="S46" s="59" t="s">
        <v>98</v>
      </c>
      <c r="T46" s="32" t="s">
        <v>99</v>
      </c>
      <c r="U46" s="32"/>
      <c r="V46" s="32"/>
      <c r="W46" s="32"/>
      <c r="X46" s="32"/>
      <c r="Y46" s="32"/>
      <c r="Z46" s="32"/>
      <c r="AA46" s="32"/>
      <c r="AB46" s="32"/>
      <c r="AC46" s="138">
        <f>IF(Z50="x",0.4,IF(Z49="x",0.2,IF(Z48="x",0.1,0)))</f>
        <v>0</v>
      </c>
    </row>
    <row r="47" spans="1:29" ht="15.75" thickTop="1" x14ac:dyDescent="0.25">
      <c r="A47" s="70">
        <v>1</v>
      </c>
      <c r="B47" s="14"/>
      <c r="C47" s="14"/>
      <c r="D47" s="70" t="b">
        <f>IF(AND($B47&lt;&gt;" ",$C47&lt;&gt;" "),IF($C47&gt;$B47,DATEDIF($B47,$C47,"y"))," ")</f>
        <v>0</v>
      </c>
      <c r="E47" s="70" t="b">
        <f>IF(AND($B47&lt;&gt;" ",$C47&lt;&gt;" "),IF($C47&gt;$B47,DATEDIF($B47,$C47,"ym"))," ")</f>
        <v>0</v>
      </c>
      <c r="F47" s="70" t="b">
        <f>IF(AND($B47&lt;&gt;" ",$C47&lt;&gt;" "),IF($C47&gt;$B47,DATEDIF($B47,$C47,"md"))," ")</f>
        <v>0</v>
      </c>
      <c r="G47" s="76"/>
      <c r="H47" s="70">
        <f t="shared" ref="H47:H48" si="12">IF(G47="x",D47,0)</f>
        <v>0</v>
      </c>
      <c r="I47" s="70">
        <f t="shared" ref="I47:I48" si="13">IF(G47="x",E47,0)</f>
        <v>0</v>
      </c>
      <c r="J47" s="70">
        <f t="shared" ref="J47:J48" si="14">IF(G47="x",F47,0)</f>
        <v>0</v>
      </c>
      <c r="L47" s="169"/>
      <c r="M47" s="169"/>
      <c r="N47" s="169"/>
      <c r="O47" s="167" t="s">
        <v>26</v>
      </c>
      <c r="P47" s="167" t="s">
        <v>27</v>
      </c>
      <c r="Q47" s="167" t="s">
        <v>28</v>
      </c>
      <c r="S47" s="44"/>
      <c r="T47" s="18" t="s">
        <v>100</v>
      </c>
      <c r="U47" s="18"/>
      <c r="V47" s="18"/>
      <c r="W47" s="18"/>
      <c r="X47" s="18"/>
      <c r="Y47" s="18"/>
      <c r="Z47" s="18"/>
      <c r="AA47" s="18"/>
      <c r="AB47" s="18"/>
      <c r="AC47" s="140"/>
    </row>
    <row r="48" spans="1:29" ht="15.75" thickBot="1" x14ac:dyDescent="0.3">
      <c r="A48" s="70">
        <v>2</v>
      </c>
      <c r="B48" s="14"/>
      <c r="C48" s="14"/>
      <c r="D48" s="70" t="b">
        <f>IF(AND($B48&lt;&gt;" ",$C48&lt;&gt;" "),IF($C48&gt;$B48,DATEDIF($B48,$C48,"y"))," ")</f>
        <v>0</v>
      </c>
      <c r="E48" s="70" t="b">
        <f>IF(AND($B48&lt;&gt;" ",$C48&lt;&gt;" "),IF($C48&gt;$B48,DATEDIF($B48,$C48,"ym"))," ")</f>
        <v>0</v>
      </c>
      <c r="F48" s="70" t="b">
        <f>IF(AND($B48&lt;&gt;" ",$C48&lt;&gt;" "),IF($C48&gt;$B48,DATEDIF($B48,$C48,"md"))," ")</f>
        <v>0</v>
      </c>
      <c r="G48" s="75"/>
      <c r="H48" s="70">
        <f t="shared" si="12"/>
        <v>0</v>
      </c>
      <c r="I48" s="70">
        <f t="shared" si="13"/>
        <v>0</v>
      </c>
      <c r="J48" s="70">
        <f t="shared" si="14"/>
        <v>0</v>
      </c>
      <c r="L48" s="170"/>
      <c r="M48" s="170"/>
      <c r="N48" s="170"/>
      <c r="O48" s="166"/>
      <c r="P48" s="166"/>
      <c r="Q48" s="166"/>
      <c r="S48" s="44"/>
      <c r="T48" s="18" t="s">
        <v>101</v>
      </c>
      <c r="U48" s="18"/>
      <c r="V48" s="18"/>
      <c r="W48" s="18"/>
      <c r="X48" s="21">
        <v>0.1</v>
      </c>
      <c r="Y48" s="18" t="s">
        <v>102</v>
      </c>
      <c r="Z48" s="34"/>
      <c r="AA48" s="18"/>
      <c r="AB48" s="18"/>
      <c r="AC48" s="140"/>
    </row>
    <row r="49" spans="1:29" ht="15.75" thickTop="1" x14ac:dyDescent="0.25">
      <c r="A49" s="160" t="s">
        <v>80</v>
      </c>
      <c r="B49" s="160"/>
      <c r="C49" s="160"/>
      <c r="D49" s="48">
        <f>SUM(D47:D48)+TRUNC((SUM(E47:E48)+(SUM(F47:F48)/30))/12)</f>
        <v>0</v>
      </c>
      <c r="E49" s="48">
        <f>MOD(SUM(E47:E48)+TRUNC(SUM(F47:F48)/30),12)</f>
        <v>0</v>
      </c>
      <c r="F49" s="48">
        <f>MOD(SUM(F47:F48),30)</f>
        <v>0</v>
      </c>
      <c r="H49" s="70">
        <f>IF(K49="x",O49,0)</f>
        <v>0</v>
      </c>
      <c r="I49" s="70">
        <f>IF(K49="x",P49,0)</f>
        <v>0</v>
      </c>
      <c r="J49" s="70">
        <f>IF(K49="x",Q49,0)</f>
        <v>0</v>
      </c>
      <c r="K49" s="75"/>
      <c r="L49" s="58">
        <v>1</v>
      </c>
      <c r="M49" s="74"/>
      <c r="N49" s="74"/>
      <c r="O49" s="70" t="b">
        <f>IF(AND($M49&lt;&gt;" ",$N49&lt;&gt;" "),IF($N49&gt;$M49,DATEDIF($M49,$N49,"y"))," ")</f>
        <v>0</v>
      </c>
      <c r="P49" s="70" t="b">
        <f>IF(AND($M49&lt;&gt;" ",$N49&lt;&gt;" "),IF($N49&gt;$M49,DATEDIF($M49,$N49,"ym"))," ")</f>
        <v>0</v>
      </c>
      <c r="Q49" s="70" t="b">
        <f>IF(AND($M49&lt;&gt;" ",$N49&lt;&gt;" "),IF($N49&gt;$M49,DATEDIF($M49,$N49,"md"))," ")</f>
        <v>0</v>
      </c>
      <c r="S49" s="44"/>
      <c r="T49" s="18" t="s">
        <v>103</v>
      </c>
      <c r="U49" s="18"/>
      <c r="V49" s="18"/>
      <c r="W49" s="18"/>
      <c r="X49" s="21">
        <v>0.2</v>
      </c>
      <c r="Y49" s="18" t="s">
        <v>104</v>
      </c>
      <c r="Z49" s="34"/>
      <c r="AA49" s="18"/>
      <c r="AB49" s="18"/>
      <c r="AC49" s="140"/>
    </row>
    <row r="50" spans="1:29" ht="15.75" x14ac:dyDescent="0.25">
      <c r="A50" s="161" t="s">
        <v>82</v>
      </c>
      <c r="B50" s="161"/>
      <c r="C50" s="161"/>
      <c r="D50" s="162">
        <f>TRUNC(D49*12+E49+F49/30)</f>
        <v>0</v>
      </c>
      <c r="E50" s="163"/>
      <c r="F50" s="164"/>
      <c r="H50" s="70">
        <f>IF(K50="x",O50,0)</f>
        <v>0</v>
      </c>
      <c r="I50" s="70">
        <f>IF(K50="x",P50,0)</f>
        <v>0</v>
      </c>
      <c r="J50" s="70">
        <f>IF(K50="x",Q50,0)</f>
        <v>0</v>
      </c>
      <c r="K50" s="75"/>
      <c r="L50" s="70">
        <v>2</v>
      </c>
      <c r="M50" s="14"/>
      <c r="N50" s="14"/>
      <c r="O50" s="70" t="b">
        <f>IF(AND($M50&lt;&gt;" ",$N50&lt;&gt;" "),IF($N50&gt;$M50,DATEDIF($M50,$N50,"y"))," ")</f>
        <v>0</v>
      </c>
      <c r="P50" s="70" t="b">
        <f>IF(AND($M50&lt;&gt;" ",$N50&lt;&gt;" "),IF($N50&gt;$M50,DATEDIF($M50,$N50,"ym"))," ")</f>
        <v>0</v>
      </c>
      <c r="Q50" s="70" t="b">
        <f>IF(AND($M50&lt;&gt;" ",$N50&lt;&gt;" "),IF($N50&gt;$M50,DATEDIF($M50,$N50,"md"))," ")</f>
        <v>0</v>
      </c>
      <c r="S50" s="60"/>
      <c r="T50" s="25" t="s">
        <v>105</v>
      </c>
      <c r="U50" s="25"/>
      <c r="V50" s="25"/>
      <c r="W50" s="25"/>
      <c r="X50" s="26">
        <v>0.4</v>
      </c>
      <c r="Y50" s="25" t="s">
        <v>104</v>
      </c>
      <c r="Z50" s="34"/>
      <c r="AA50" s="25"/>
      <c r="AB50" s="25"/>
      <c r="AC50" s="139"/>
    </row>
    <row r="51" spans="1:29" ht="15" x14ac:dyDescent="0.25">
      <c r="I51" s="1" t="s">
        <v>77</v>
      </c>
      <c r="L51" s="160" t="s">
        <v>80</v>
      </c>
      <c r="M51" s="160"/>
      <c r="N51" s="160"/>
      <c r="O51" s="48">
        <f>SUM(O49:O50)+TRUNC((SUM(P49:P50)+(SUM(Q49:Q50)/30))/12)</f>
        <v>0</v>
      </c>
      <c r="P51" s="48">
        <f>MOD(SUM(P49:P50)+TRUNC(SUM(Q49:Q50)/30),12)</f>
        <v>0</v>
      </c>
      <c r="Q51" s="48">
        <f>MOD(SUM(Q49:Q50),30)</f>
        <v>0</v>
      </c>
      <c r="S51" s="44" t="s">
        <v>106</v>
      </c>
      <c r="T51" s="18"/>
      <c r="U51" s="18"/>
      <c r="V51" s="18"/>
      <c r="X51" s="61" t="s">
        <v>107</v>
      </c>
      <c r="Y51" s="62"/>
      <c r="Z51" s="62"/>
      <c r="AA51" s="62"/>
      <c r="AB51" s="63"/>
      <c r="AC51" s="64">
        <f>AC19+AC25+AC26+AC36+AC38+AC40+AC42+AC44</f>
        <v>6</v>
      </c>
    </row>
    <row r="52" spans="1:29" ht="15.75" x14ac:dyDescent="0.25">
      <c r="L52" s="161" t="s">
        <v>82</v>
      </c>
      <c r="M52" s="161"/>
      <c r="N52" s="161"/>
      <c r="O52" s="162">
        <f>TRUNC(O51*12+P51+Q51/30)</f>
        <v>0</v>
      </c>
      <c r="P52" s="163"/>
      <c r="Q52" s="164"/>
      <c r="S52" s="18"/>
      <c r="U52" s="18"/>
      <c r="V52" s="21"/>
      <c r="W52" s="18"/>
      <c r="X52" s="18"/>
      <c r="Y52" s="18"/>
      <c r="Z52" s="18"/>
      <c r="AA52" s="18"/>
      <c r="AB52" s="18"/>
      <c r="AC52" s="65"/>
    </row>
    <row r="53" spans="1:29" ht="15" customHeight="1" x14ac:dyDescent="0.2">
      <c r="A53" s="66" t="s">
        <v>125</v>
      </c>
      <c r="S53" s="1" t="s">
        <v>108</v>
      </c>
      <c r="T53" s="141" t="s">
        <v>122</v>
      </c>
      <c r="U53" s="141"/>
      <c r="V53" s="67" t="s">
        <v>109</v>
      </c>
      <c r="W53" s="141" t="s">
        <v>123</v>
      </c>
      <c r="X53" s="141"/>
      <c r="Y53" s="141"/>
      <c r="Z53" s="67" t="s">
        <v>110</v>
      </c>
      <c r="AA53" s="141" t="s">
        <v>124</v>
      </c>
      <c r="AB53" s="141"/>
      <c r="AC53" s="141"/>
    </row>
    <row r="54" spans="1:29" ht="15" x14ac:dyDescent="0.25">
      <c r="I54" s="1" t="s">
        <v>77</v>
      </c>
      <c r="X54" s="18"/>
      <c r="AB54" s="135"/>
      <c r="AC54" s="135"/>
    </row>
    <row r="56" spans="1:29" ht="15" customHeight="1" x14ac:dyDescent="0.2"/>
  </sheetData>
  <sheetProtection sheet="1" objects="1" scenarios="1"/>
  <protectedRanges>
    <protectedRange sqref="G47:G48 K49:K50" name="Range5"/>
    <protectedRange sqref="AB4:AC4" name="Range1_1"/>
    <protectedRange sqref="B1 N1 O4 B26:C26 G9:G37 M33:N40 M50:N50 U4 X2 AA4 V5:V7 X6 AB7 X9:AC14 W21:W24 AB21:AB25 AB39 AB41 AB43 AB45 Z48:Z50 T53 W53 AA53 B48:C48 M25:N28 B28:C37" name="Range1"/>
    <protectedRange sqref="B22:C25 B27:C27" name="Range1_4"/>
    <protectedRange sqref="B9:C21" name="Range1_3_1"/>
    <protectedRange sqref="M9:N24" name="Range1_3"/>
    <protectedRange sqref="B47:C47" name="Range1_2_1"/>
    <protectedRange sqref="M49:N49" name="Range1_5"/>
  </protectedRanges>
  <mergeCells count="112">
    <mergeCell ref="N1:Q1"/>
    <mergeCell ref="A2:A4"/>
    <mergeCell ref="B2:F4"/>
    <mergeCell ref="L2:L3"/>
    <mergeCell ref="M2:Q3"/>
    <mergeCell ref="T2:U2"/>
    <mergeCell ref="X2:AA2"/>
    <mergeCell ref="S3:T3"/>
    <mergeCell ref="U3:AA3"/>
    <mergeCell ref="L4:N4"/>
    <mergeCell ref="O4:Q4"/>
    <mergeCell ref="S4:T4"/>
    <mergeCell ref="U4:X4"/>
    <mergeCell ref="Y4:Z4"/>
    <mergeCell ref="G2:G4"/>
    <mergeCell ref="H2:J2"/>
    <mergeCell ref="H3:J4"/>
    <mergeCell ref="B1:E1"/>
    <mergeCell ref="M6:M8"/>
    <mergeCell ref="N6:N8"/>
    <mergeCell ref="O6:Q6"/>
    <mergeCell ref="Y9:AC14"/>
    <mergeCell ref="T10:W11"/>
    <mergeCell ref="AB4:AC4"/>
    <mergeCell ref="A6:A8"/>
    <mergeCell ref="B6:B8"/>
    <mergeCell ref="C6:C8"/>
    <mergeCell ref="D6:F6"/>
    <mergeCell ref="L6:L8"/>
    <mergeCell ref="X6:AC6"/>
    <mergeCell ref="D7:D8"/>
    <mergeCell ref="E7:E8"/>
    <mergeCell ref="F7:F8"/>
    <mergeCell ref="O7:O8"/>
    <mergeCell ref="P7:P8"/>
    <mergeCell ref="Q7:Q8"/>
    <mergeCell ref="AB7:AC7"/>
    <mergeCell ref="H7:H8"/>
    <mergeCell ref="I7:I8"/>
    <mergeCell ref="J7:J8"/>
    <mergeCell ref="G6:G8"/>
    <mergeCell ref="H6:J6"/>
    <mergeCell ref="A41:A43"/>
    <mergeCell ref="B41:F43"/>
    <mergeCell ref="S40:S41"/>
    <mergeCell ref="A39:C39"/>
    <mergeCell ref="D39:F39"/>
    <mergeCell ref="S18:AB18"/>
    <mergeCell ref="AC19:AC24"/>
    <mergeCell ref="V25:AA25"/>
    <mergeCell ref="L42:N42"/>
    <mergeCell ref="O42:Q42"/>
    <mergeCell ref="S38:S39"/>
    <mergeCell ref="AC38:AC39"/>
    <mergeCell ref="M31:Q32"/>
    <mergeCell ref="L31:L32"/>
    <mergeCell ref="L29:N29"/>
    <mergeCell ref="L30:N30"/>
    <mergeCell ref="AC26:AC35"/>
    <mergeCell ref="A38:C38"/>
    <mergeCell ref="L41:N41"/>
    <mergeCell ref="AC36:AC37"/>
    <mergeCell ref="O30:Q30"/>
    <mergeCell ref="H39:J39"/>
    <mergeCell ref="A49:C49"/>
    <mergeCell ref="L51:N51"/>
    <mergeCell ref="A50:C50"/>
    <mergeCell ref="D50:F50"/>
    <mergeCell ref="L52:N52"/>
    <mergeCell ref="O52:Q52"/>
    <mergeCell ref="D45:D46"/>
    <mergeCell ref="E45:E46"/>
    <mergeCell ref="F45:F46"/>
    <mergeCell ref="O47:O48"/>
    <mergeCell ref="P47:P48"/>
    <mergeCell ref="Q47:Q48"/>
    <mergeCell ref="A44:A46"/>
    <mergeCell ref="B44:B46"/>
    <mergeCell ref="C44:C46"/>
    <mergeCell ref="D44:F44"/>
    <mergeCell ref="L46:L48"/>
    <mergeCell ref="M46:M48"/>
    <mergeCell ref="N46:N48"/>
    <mergeCell ref="O46:Q46"/>
    <mergeCell ref="M44:Q45"/>
    <mergeCell ref="L44:L45"/>
    <mergeCell ref="G44:G46"/>
    <mergeCell ref="H44:J44"/>
    <mergeCell ref="H45:H46"/>
    <mergeCell ref="I45:I46"/>
    <mergeCell ref="J45:J46"/>
    <mergeCell ref="AB2:AC2"/>
    <mergeCell ref="AA1:AC1"/>
    <mergeCell ref="S1:Z1"/>
    <mergeCell ref="AB54:AC54"/>
    <mergeCell ref="S44:S45"/>
    <mergeCell ref="AC44:AC45"/>
    <mergeCell ref="AC46:AC50"/>
    <mergeCell ref="W53:Y53"/>
    <mergeCell ref="AA53:AC53"/>
    <mergeCell ref="AC40:AC41"/>
    <mergeCell ref="S42:S43"/>
    <mergeCell ref="AC42:AC43"/>
    <mergeCell ref="X10:X11"/>
    <mergeCell ref="S16:AC16"/>
    <mergeCell ref="S17:AC17"/>
    <mergeCell ref="Y8:AC8"/>
    <mergeCell ref="S5:T7"/>
    <mergeCell ref="AB3:AC3"/>
    <mergeCell ref="S15:V15"/>
    <mergeCell ref="W15:AC15"/>
    <mergeCell ref="T53:U53"/>
  </mergeCells>
  <conditionalFormatting sqref="F9:F37">
    <cfRule type="cellIs" dxfId="159" priority="46" operator="equal">
      <formula>0</formula>
    </cfRule>
  </conditionalFormatting>
  <conditionalFormatting sqref="F47:F48 Q49:Q50">
    <cfRule type="cellIs" dxfId="158" priority="43" operator="equal">
      <formula>0</formula>
    </cfRule>
  </conditionalFormatting>
  <conditionalFormatting sqref="G9:G37">
    <cfRule type="cellIs" dxfId="157" priority="275" operator="equal">
      <formula>"x"</formula>
    </cfRule>
  </conditionalFormatting>
  <conditionalFormatting sqref="G38:G39">
    <cfRule type="cellIs" dxfId="156" priority="280" operator="equal">
      <formula>"x"</formula>
    </cfRule>
  </conditionalFormatting>
  <conditionalFormatting sqref="G47:G48">
    <cfRule type="cellIs" dxfId="155" priority="52" operator="equal">
      <formula>"x"</formula>
    </cfRule>
    <cfRule type="cellIs" dxfId="154" priority="53" operator="equal">
      <formula>"x"</formula>
    </cfRule>
  </conditionalFormatting>
  <conditionalFormatting sqref="H9:J37">
    <cfRule type="cellIs" dxfId="153" priority="281" operator="equal">
      <formula>0</formula>
    </cfRule>
  </conditionalFormatting>
  <conditionalFormatting sqref="H47:J50">
    <cfRule type="cellIs" dxfId="152" priority="49" operator="equal">
      <formula>0</formula>
    </cfRule>
  </conditionalFormatting>
  <conditionalFormatting sqref="K49:K50">
    <cfRule type="cellIs" dxfId="151" priority="47" operator="equal">
      <formula>"x"</formula>
    </cfRule>
    <cfRule type="cellIs" dxfId="150" priority="48" operator="equal">
      <formula>"x"</formula>
    </cfRule>
  </conditionalFormatting>
  <conditionalFormatting sqref="M33:M40">
    <cfRule type="cellIs" dxfId="149" priority="57" operator="lessThan">
      <formula>43101</formula>
    </cfRule>
  </conditionalFormatting>
  <conditionalFormatting sqref="N9:N28">
    <cfRule type="cellIs" dxfId="148" priority="2" operator="between">
      <formula>$M$50+1</formula>
      <formula>$N$50</formula>
    </cfRule>
    <cfRule type="cellIs" dxfId="147" priority="3" operator="between">
      <formula>$M$49+1</formula>
      <formula>$N$49</formula>
    </cfRule>
    <cfRule type="cellIs" dxfId="146" priority="4" operator="between">
      <formula>$B$48+1</formula>
      <formula>$C$48</formula>
    </cfRule>
    <cfRule type="cellIs" dxfId="145" priority="5" operator="between">
      <formula>$B$47+1</formula>
      <formula>$C$47</formula>
    </cfRule>
    <cfRule type="cellIs" dxfId="144" priority="6" operator="between">
      <formula>$M$40+1</formula>
      <formula>$N$40</formula>
    </cfRule>
    <cfRule type="cellIs" dxfId="143" priority="7" operator="between">
      <formula>$M$39+1</formula>
      <formula>$N$39</formula>
    </cfRule>
    <cfRule type="cellIs" dxfId="142" priority="8" operator="between">
      <formula>$M$38+1</formula>
      <formula>$N$38</formula>
    </cfRule>
    <cfRule type="cellIs" dxfId="141" priority="9" operator="between">
      <formula>$M$37+1</formula>
      <formula>$N$37</formula>
    </cfRule>
    <cfRule type="cellIs" dxfId="140" priority="10" operator="between">
      <formula>$M$36+1</formula>
      <formula>$N$36</formula>
    </cfRule>
    <cfRule type="cellIs" dxfId="139" priority="11" operator="between">
      <formula>$M$35+1</formula>
      <formula>$N$35</formula>
    </cfRule>
    <cfRule type="cellIs" dxfId="138" priority="12" operator="between">
      <formula>$M$34+1</formula>
      <formula>$N$34</formula>
    </cfRule>
    <cfRule type="cellIs" dxfId="137" priority="13" operator="between">
      <formula>$M$33+1</formula>
      <formula>$N$33</formula>
    </cfRule>
    <cfRule type="cellIs" dxfId="136" priority="14" operator="between">
      <formula>$B$37+1</formula>
      <formula>$C$37</formula>
    </cfRule>
    <cfRule type="cellIs" dxfId="135" priority="15" operator="between">
      <formula>$B$36+1</formula>
      <formula>$C$36</formula>
    </cfRule>
    <cfRule type="cellIs" dxfId="134" priority="16" operator="between">
      <formula>$B$35+1</formula>
      <formula>$C$35</formula>
    </cfRule>
    <cfRule type="cellIs" dxfId="133" priority="17" operator="between">
      <formula>$B$34+1</formula>
      <formula>$C$34</formula>
    </cfRule>
    <cfRule type="cellIs" dxfId="132" priority="18" operator="between">
      <formula>$B$33+1</formula>
      <formula>$C$33</formula>
    </cfRule>
    <cfRule type="cellIs" dxfId="131" priority="19" operator="between">
      <formula>$B$32+1</formula>
      <formula>$C$32</formula>
    </cfRule>
    <cfRule type="cellIs" dxfId="130" priority="20" operator="between">
      <formula>$B$31+1</formula>
      <formula>$C$31</formula>
    </cfRule>
    <cfRule type="cellIs" dxfId="129" priority="21" operator="between">
      <formula>$B$30+1</formula>
      <formula>$C$30</formula>
    </cfRule>
    <cfRule type="cellIs" dxfId="128" priority="22" operator="between">
      <formula>$B$29+1</formula>
      <formula>$C$29</formula>
    </cfRule>
    <cfRule type="cellIs" dxfId="127" priority="23" operator="between">
      <formula>$B$28+1</formula>
      <formula>$C$28</formula>
    </cfRule>
    <cfRule type="cellIs" dxfId="126" priority="24" operator="between">
      <formula>$B$27+1</formula>
      <formula>$C$27</formula>
    </cfRule>
    <cfRule type="cellIs" dxfId="125" priority="25" operator="between">
      <formula>$B$26+1</formula>
      <formula>$C$26</formula>
    </cfRule>
    <cfRule type="cellIs" dxfId="124" priority="26" operator="between">
      <formula>$B$25+1</formula>
      <formula>$C$25</formula>
    </cfRule>
    <cfRule type="cellIs" dxfId="123" priority="27" operator="between">
      <formula>$B$24+1</formula>
      <formula>$C$24</formula>
    </cfRule>
    <cfRule type="cellIs" dxfId="122" priority="28" operator="between">
      <formula>$B$23+1</formula>
      <formula>$C$23</formula>
    </cfRule>
    <cfRule type="cellIs" dxfId="121" priority="29" operator="between">
      <formula>$B$22+1</formula>
      <formula>$C$22</formula>
    </cfRule>
    <cfRule type="cellIs" dxfId="120" priority="30" operator="between">
      <formula>$B$21+1</formula>
      <formula>$C$21</formula>
    </cfRule>
    <cfRule type="cellIs" dxfId="119" priority="31" operator="between">
      <formula>$B$20+1</formula>
      <formula>$C$20</formula>
    </cfRule>
    <cfRule type="cellIs" dxfId="118" priority="32" operator="between">
      <formula>$B$19+1</formula>
      <formula>$C$19</formula>
    </cfRule>
    <cfRule type="cellIs" dxfId="117" priority="33" operator="between">
      <formula>$B$18+1</formula>
      <formula>$C$18</formula>
    </cfRule>
    <cfRule type="cellIs" dxfId="116" priority="34" operator="between">
      <formula>$B$17+1</formula>
      <formula>$C$17</formula>
    </cfRule>
    <cfRule type="cellIs" dxfId="115" priority="35" operator="between">
      <formula>$B$16+1</formula>
      <formula>$C$16</formula>
    </cfRule>
    <cfRule type="cellIs" dxfId="114" priority="36" operator="between">
      <formula>$B$15+1</formula>
      <formula>$C$15</formula>
    </cfRule>
    <cfRule type="cellIs" dxfId="113" priority="37" operator="between">
      <formula>$B$14+1</formula>
      <formula>$C$14</formula>
    </cfRule>
    <cfRule type="cellIs" dxfId="112" priority="38" operator="between">
      <formula>$B$13+1</formula>
      <formula>$C$13</formula>
    </cfRule>
    <cfRule type="cellIs" dxfId="111" priority="39" operator="between">
      <formula>$B$12+1</formula>
      <formula>$C$12</formula>
    </cfRule>
    <cfRule type="cellIs" dxfId="110" priority="40" operator="between">
      <formula>$B$11+1</formula>
      <formula>$C$11</formula>
    </cfRule>
    <cfRule type="cellIs" dxfId="109" priority="41" operator="between">
      <formula>$B$10+1</formula>
      <formula>$C$10</formula>
    </cfRule>
    <cfRule type="cellIs" dxfId="108" priority="42" operator="between">
      <formula>$B$9+1</formula>
      <formula>$C$9</formula>
    </cfRule>
  </conditionalFormatting>
  <conditionalFormatting sqref="O4:Q4">
    <cfRule type="cellIs" dxfId="107" priority="147" operator="greaterThan">
      <formula>$M$9</formula>
    </cfRule>
  </conditionalFormatting>
  <conditionalFormatting sqref="O9:Q30 D9:F37 O33:Q40 D47:F48 O49:Q50">
    <cfRule type="containsText" dxfId="106" priority="336" operator="containsText" text="false">
      <formula>NOT(ISERROR(SEARCH("false",D9)))</formula>
    </cfRule>
  </conditionalFormatting>
  <conditionalFormatting sqref="Q9:Q28">
    <cfRule type="cellIs" dxfId="105" priority="45" operator="equal">
      <formula>0</formula>
    </cfRule>
  </conditionalFormatting>
  <conditionalFormatting sqref="Q33:Q40">
    <cfRule type="cellIs" dxfId="104" priority="1" operator="equal">
      <formula>0</formula>
    </cfRule>
  </conditionalFormatting>
  <conditionalFormatting sqref="U3:AA3">
    <cfRule type="containsText" dxfId="103" priority="332" operator="containsText" text="0">
      <formula>NOT(ISERROR(SEARCH("0",U3)))</formula>
    </cfRule>
  </conditionalFormatting>
  <conditionalFormatting sqref="AB21">
    <cfRule type="cellIs" dxfId="102" priority="252" operator="between">
      <formula>$B$29</formula>
      <formula>$C$29</formula>
    </cfRule>
    <cfRule type="cellIs" dxfId="101" priority="253" operator="between">
      <formula>$B$28</formula>
      <formula>$C$28</formula>
    </cfRule>
    <cfRule type="cellIs" dxfId="100" priority="254" operator="between">
      <formula>$B$27</formula>
      <formula>$C$27</formula>
    </cfRule>
    <cfRule type="cellIs" dxfId="99" priority="255" operator="between">
      <formula>$B$26</formula>
      <formula>$C$26</formula>
    </cfRule>
    <cfRule type="cellIs" dxfId="98" priority="256" operator="between">
      <formula>$B$25</formula>
      <formula>$C$25</formula>
    </cfRule>
  </conditionalFormatting>
  <dataValidations count="2">
    <dataValidation type="date" operator="greaterThanOrEqual" allowBlank="1" showInputMessage="1" showErrorMessage="1" error="Datum mora biti poslije ili jednak 1.1.2018!" sqref="M33:M40">
      <formula1>43101</formula1>
    </dataValidation>
    <dataValidation type="date" operator="greaterThanOrEqual" allowBlank="1" showInputMessage="1" showErrorMessage="1" error="Datum treba biti poslije ili jednak datumu diplomiranja!" sqref="M9:M28">
      <formula1>O$4</formula1>
    </dataValidation>
  </dataValidations>
  <pageMargins left="0.47" right="0.35" top="0.44" bottom="0.25" header="0.3" footer="0.1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"/>
  <sheetViews>
    <sheetView tabSelected="1" topLeftCell="A25" workbookViewId="0">
      <selection activeCell="B44" sqref="B44:S45"/>
    </sheetView>
  </sheetViews>
  <sheetFormatPr defaultRowHeight="15" x14ac:dyDescent="0.25"/>
  <cols>
    <col min="1" max="1" width="5.140625" customWidth="1"/>
    <col min="2" max="2" width="21.42578125" customWidth="1"/>
    <col min="3" max="3" width="4.7109375" customWidth="1"/>
    <col min="4" max="7" width="5.5703125" customWidth="1"/>
    <col min="8" max="8" width="6.28515625" customWidth="1"/>
    <col min="9" max="10" width="5.5703125" customWidth="1"/>
    <col min="11" max="12" width="4.42578125" customWidth="1"/>
    <col min="13" max="13" width="4.5703125" customWidth="1"/>
    <col min="14" max="14" width="4.28515625" customWidth="1"/>
    <col min="15" max="15" width="7.42578125" customWidth="1"/>
    <col min="16" max="16" width="6.140625" customWidth="1"/>
    <col min="17" max="18" width="7" customWidth="1"/>
    <col min="19" max="19" width="12.7109375" customWidth="1"/>
    <col min="20" max="21" width="9.140625" hidden="1" customWidth="1"/>
  </cols>
  <sheetData>
    <row r="1" spans="1:19" ht="27.6" customHeight="1" x14ac:dyDescent="0.25">
      <c r="A1" s="239" t="s">
        <v>147</v>
      </c>
      <c r="B1" s="239"/>
      <c r="C1" s="239"/>
      <c r="D1" s="239"/>
      <c r="E1" s="239"/>
      <c r="F1" s="238" t="s">
        <v>146</v>
      </c>
      <c r="G1" s="238"/>
      <c r="H1" s="238"/>
      <c r="I1" s="238"/>
      <c r="J1" s="238"/>
      <c r="K1" s="238"/>
      <c r="L1" s="238"/>
      <c r="M1" s="238"/>
      <c r="N1" s="240" t="s">
        <v>188</v>
      </c>
      <c r="O1" s="240"/>
      <c r="P1" s="240"/>
      <c r="Q1" s="240"/>
      <c r="R1" s="240"/>
      <c r="S1" s="240"/>
    </row>
    <row r="2" spans="1:19" ht="18" customHeight="1" x14ac:dyDescent="0.25">
      <c r="A2" s="241" t="s">
        <v>127</v>
      </c>
      <c r="B2" s="236" t="s">
        <v>128</v>
      </c>
      <c r="C2" s="243" t="s">
        <v>129</v>
      </c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5"/>
      <c r="P2" s="246" t="s">
        <v>130</v>
      </c>
      <c r="Q2" s="248" t="s">
        <v>131</v>
      </c>
      <c r="R2" s="234" t="s">
        <v>132</v>
      </c>
      <c r="S2" s="236" t="s">
        <v>133</v>
      </c>
    </row>
    <row r="3" spans="1:19" ht="91.5" customHeight="1" thickBot="1" x14ac:dyDescent="0.3">
      <c r="A3" s="242"/>
      <c r="B3" s="237"/>
      <c r="C3" s="85" t="s">
        <v>134</v>
      </c>
      <c r="D3" s="85" t="s">
        <v>135</v>
      </c>
      <c r="E3" s="85" t="s">
        <v>136</v>
      </c>
      <c r="F3" s="85" t="s">
        <v>137</v>
      </c>
      <c r="G3" s="85" t="s">
        <v>138</v>
      </c>
      <c r="H3" s="86" t="s">
        <v>139</v>
      </c>
      <c r="I3" s="85" t="s">
        <v>140</v>
      </c>
      <c r="J3" s="85" t="s">
        <v>141</v>
      </c>
      <c r="K3" s="85" t="s">
        <v>37</v>
      </c>
      <c r="L3" s="85" t="s">
        <v>41</v>
      </c>
      <c r="M3" s="85" t="s">
        <v>142</v>
      </c>
      <c r="N3" s="85" t="s">
        <v>143</v>
      </c>
      <c r="O3" s="87" t="s">
        <v>144</v>
      </c>
      <c r="P3" s="247"/>
      <c r="Q3" s="249"/>
      <c r="R3" s="235"/>
      <c r="S3" s="237"/>
    </row>
    <row r="4" spans="1:19" ht="14.25" customHeight="1" thickTop="1" x14ac:dyDescent="0.25">
      <c r="A4" s="94">
        <v>1</v>
      </c>
      <c r="B4" s="95">
        <v>2</v>
      </c>
      <c r="C4" s="95">
        <v>3</v>
      </c>
      <c r="D4" s="95">
        <v>4</v>
      </c>
      <c r="E4" s="95">
        <v>5</v>
      </c>
      <c r="F4" s="95">
        <v>6</v>
      </c>
      <c r="G4" s="95">
        <v>7</v>
      </c>
      <c r="H4" s="95">
        <v>8</v>
      </c>
      <c r="I4" s="95">
        <v>9</v>
      </c>
      <c r="J4" s="95">
        <v>10</v>
      </c>
      <c r="K4" s="102">
        <v>11</v>
      </c>
      <c r="L4" s="95">
        <v>12</v>
      </c>
      <c r="M4" s="95">
        <v>13</v>
      </c>
      <c r="N4" s="95">
        <v>14</v>
      </c>
      <c r="O4" s="96">
        <v>15</v>
      </c>
      <c r="P4" s="95">
        <v>16</v>
      </c>
      <c r="Q4" s="95">
        <v>17</v>
      </c>
      <c r="R4" s="96">
        <v>18</v>
      </c>
      <c r="S4" s="95">
        <v>19</v>
      </c>
    </row>
    <row r="5" spans="1:19" ht="15.75" x14ac:dyDescent="0.25">
      <c r="A5" s="97">
        <v>1</v>
      </c>
      <c r="B5" s="126" t="s">
        <v>148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  <c r="P5" s="100"/>
      <c r="Q5" s="98"/>
      <c r="R5" s="121">
        <v>39.299999999999997</v>
      </c>
      <c r="S5" s="100" t="s">
        <v>149</v>
      </c>
    </row>
    <row r="6" spans="1:19" ht="15.75" x14ac:dyDescent="0.25">
      <c r="A6" s="97">
        <v>2</v>
      </c>
      <c r="B6" s="125" t="s">
        <v>152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9"/>
      <c r="P6" s="100"/>
      <c r="Q6" s="100"/>
      <c r="R6" s="121">
        <v>37.5</v>
      </c>
      <c r="S6" s="100" t="s">
        <v>153</v>
      </c>
    </row>
    <row r="7" spans="1:19" ht="15.75" x14ac:dyDescent="0.25">
      <c r="A7" s="97">
        <v>3</v>
      </c>
      <c r="B7" s="125" t="s">
        <v>150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99"/>
      <c r="P7" s="100"/>
      <c r="Q7" s="100"/>
      <c r="R7" s="121">
        <v>33.9</v>
      </c>
      <c r="S7" s="100" t="s">
        <v>151</v>
      </c>
    </row>
    <row r="8" spans="1:19" ht="16.5" thickBot="1" x14ac:dyDescent="0.3">
      <c r="A8" s="110">
        <v>4</v>
      </c>
      <c r="B8" s="250" t="s">
        <v>185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2"/>
      <c r="P8" s="111"/>
      <c r="Q8" s="111"/>
      <c r="R8" s="122">
        <v>29.952929000000001</v>
      </c>
      <c r="S8" s="111" t="s">
        <v>149</v>
      </c>
    </row>
    <row r="9" spans="1:19" ht="15.75" customHeight="1" x14ac:dyDescent="0.25">
      <c r="A9" s="108">
        <v>5</v>
      </c>
      <c r="B9" s="126" t="s">
        <v>182</v>
      </c>
      <c r="C9" s="114">
        <v>4.5</v>
      </c>
      <c r="D9" s="107">
        <v>2</v>
      </c>
      <c r="E9" s="106">
        <v>29.849999999999998</v>
      </c>
      <c r="F9" s="106">
        <v>1.65</v>
      </c>
      <c r="G9" s="106"/>
      <c r="H9" s="106"/>
      <c r="I9" s="106"/>
      <c r="J9" s="106"/>
      <c r="K9" s="106"/>
      <c r="L9" s="106"/>
      <c r="M9" s="106"/>
      <c r="N9" s="106"/>
      <c r="O9" s="99">
        <f>C9+D9+E9+F9+G9+H9+I9+J9+K9+L9+M9+N9</f>
        <v>37.999999999999993</v>
      </c>
      <c r="P9" s="100"/>
      <c r="Q9" s="106"/>
      <c r="R9" s="121">
        <f>O9+P9</f>
        <v>37.999999999999993</v>
      </c>
      <c r="S9" s="109"/>
    </row>
    <row r="10" spans="1:19" ht="15.75" x14ac:dyDescent="0.25">
      <c r="A10" s="101">
        <v>6</v>
      </c>
      <c r="B10" s="125" t="s">
        <v>172</v>
      </c>
      <c r="C10" s="100">
        <v>4.5</v>
      </c>
      <c r="D10" s="105">
        <v>2</v>
      </c>
      <c r="E10" s="103">
        <v>25.5</v>
      </c>
      <c r="F10" s="103">
        <v>1.65</v>
      </c>
      <c r="G10" s="103"/>
      <c r="H10" s="103"/>
      <c r="I10" s="103">
        <v>1.1000000000000001</v>
      </c>
      <c r="J10" s="103">
        <v>0.30000000000000004</v>
      </c>
      <c r="K10" s="103"/>
      <c r="L10" s="103"/>
      <c r="M10" s="103"/>
      <c r="N10" s="103"/>
      <c r="O10" s="99">
        <f t="shared" ref="O10:O13" si="0">C10+D10+E10+F10+G10+H10+I10+J10+K10+L10+M10+N10</f>
        <v>35.049999999999997</v>
      </c>
      <c r="P10" s="103"/>
      <c r="Q10" s="103"/>
      <c r="R10" s="121">
        <f t="shared" ref="R10:R13" si="1">O10+P10</f>
        <v>35.049999999999997</v>
      </c>
      <c r="S10" s="101"/>
    </row>
    <row r="11" spans="1:19" ht="15.75" x14ac:dyDescent="0.25">
      <c r="A11" s="101">
        <v>7</v>
      </c>
      <c r="B11" s="125" t="s">
        <v>166</v>
      </c>
      <c r="C11" s="100">
        <v>4.5</v>
      </c>
      <c r="D11" s="105">
        <v>2</v>
      </c>
      <c r="E11" s="103">
        <v>22.35</v>
      </c>
      <c r="F11" s="103">
        <v>1.65</v>
      </c>
      <c r="G11" s="103"/>
      <c r="H11" s="103"/>
      <c r="I11" s="103"/>
      <c r="J11" s="103">
        <v>3.8</v>
      </c>
      <c r="K11" s="103"/>
      <c r="L11" s="103"/>
      <c r="M11" s="103"/>
      <c r="N11" s="103"/>
      <c r="O11" s="99">
        <f t="shared" si="0"/>
        <v>34.299999999999997</v>
      </c>
      <c r="P11" s="103"/>
      <c r="Q11" s="103"/>
      <c r="R11" s="121">
        <f t="shared" si="1"/>
        <v>34.299999999999997</v>
      </c>
      <c r="S11" s="100"/>
    </row>
    <row r="12" spans="1:19" ht="15.75" x14ac:dyDescent="0.25">
      <c r="A12" s="101">
        <v>8</v>
      </c>
      <c r="B12" s="125" t="s">
        <v>171</v>
      </c>
      <c r="C12" s="100">
        <v>4.5</v>
      </c>
      <c r="D12" s="105">
        <v>2</v>
      </c>
      <c r="E12" s="103">
        <v>18.75</v>
      </c>
      <c r="F12" s="103">
        <v>1.65</v>
      </c>
      <c r="G12" s="103">
        <v>1.7999999999999998</v>
      </c>
      <c r="H12" s="103"/>
      <c r="I12" s="103"/>
      <c r="J12" s="103">
        <v>4.6000000000000005</v>
      </c>
      <c r="K12" s="103"/>
      <c r="L12" s="103"/>
      <c r="M12" s="103"/>
      <c r="N12" s="103"/>
      <c r="O12" s="99">
        <f t="shared" si="0"/>
        <v>33.299999999999997</v>
      </c>
      <c r="P12" s="103"/>
      <c r="Q12" s="103"/>
      <c r="R12" s="121">
        <f t="shared" si="1"/>
        <v>33.299999999999997</v>
      </c>
      <c r="S12" s="103"/>
    </row>
    <row r="13" spans="1:19" ht="15.75" x14ac:dyDescent="0.25">
      <c r="A13" s="101">
        <v>9</v>
      </c>
      <c r="B13" s="126" t="s">
        <v>165</v>
      </c>
      <c r="C13" s="114">
        <v>4.5</v>
      </c>
      <c r="D13" s="107">
        <v>2</v>
      </c>
      <c r="E13" s="106">
        <v>26.4</v>
      </c>
      <c r="F13" s="106"/>
      <c r="G13" s="106"/>
      <c r="H13" s="106"/>
      <c r="I13" s="106"/>
      <c r="J13" s="106">
        <v>0.30000000000000004</v>
      </c>
      <c r="K13" s="106"/>
      <c r="L13" s="106"/>
      <c r="M13" s="106"/>
      <c r="N13" s="106"/>
      <c r="O13" s="99">
        <f t="shared" si="0"/>
        <v>33.199999999999996</v>
      </c>
      <c r="P13" s="100"/>
      <c r="Q13" s="106"/>
      <c r="R13" s="121">
        <f t="shared" si="1"/>
        <v>33.199999999999996</v>
      </c>
      <c r="S13" s="100"/>
    </row>
    <row r="14" spans="1:19" ht="15.75" x14ac:dyDescent="0.25">
      <c r="A14" s="101">
        <v>10</v>
      </c>
      <c r="B14" s="127" t="s">
        <v>161</v>
      </c>
      <c r="C14" s="100">
        <v>4</v>
      </c>
      <c r="D14" s="105">
        <v>2</v>
      </c>
      <c r="E14" s="103">
        <v>6.3</v>
      </c>
      <c r="F14" s="103">
        <v>1.65</v>
      </c>
      <c r="G14" s="103">
        <v>1.3499999999999999</v>
      </c>
      <c r="H14" s="103">
        <v>0</v>
      </c>
      <c r="I14" s="103">
        <v>2.3000000000000003</v>
      </c>
      <c r="J14" s="103">
        <v>2.5</v>
      </c>
      <c r="K14" s="100"/>
      <c r="L14" s="100"/>
      <c r="M14" s="100"/>
      <c r="N14" s="100"/>
      <c r="O14" s="99">
        <v>20.100000000000001</v>
      </c>
      <c r="P14" s="100"/>
      <c r="Q14" s="100">
        <v>11.4</v>
      </c>
      <c r="R14" s="121">
        <f>O14+Q14</f>
        <v>31.5</v>
      </c>
      <c r="S14" s="100"/>
    </row>
    <row r="15" spans="1:19" ht="15.75" x14ac:dyDescent="0.25">
      <c r="A15" s="101">
        <v>11</v>
      </c>
      <c r="B15" s="126" t="s">
        <v>175</v>
      </c>
      <c r="C15" s="107">
        <v>4</v>
      </c>
      <c r="D15" s="107">
        <v>2</v>
      </c>
      <c r="E15" s="106">
        <v>16.649999999999999</v>
      </c>
      <c r="F15" s="106">
        <v>0</v>
      </c>
      <c r="G15" s="106">
        <v>1.95</v>
      </c>
      <c r="H15" s="106"/>
      <c r="I15" s="106"/>
      <c r="J15" s="106">
        <v>6.1000000000000005</v>
      </c>
      <c r="K15" s="106"/>
      <c r="L15" s="106"/>
      <c r="M15" s="106"/>
      <c r="N15" s="106"/>
      <c r="O15" s="99">
        <f t="shared" ref="O15" si="2">C15+D15+E15+F15+G15+H15+I15+J15+K15+L15+M15+N15</f>
        <v>30.7</v>
      </c>
      <c r="P15" s="100"/>
      <c r="Q15" s="106"/>
      <c r="R15" s="121">
        <f t="shared" ref="R15" si="3">O15+P15</f>
        <v>30.7</v>
      </c>
      <c r="S15" s="100"/>
    </row>
    <row r="16" spans="1:19" ht="15.75" x14ac:dyDescent="0.25">
      <c r="A16" s="101">
        <v>12</v>
      </c>
      <c r="B16" s="125" t="s">
        <v>168</v>
      </c>
      <c r="C16" s="100">
        <v>4.5</v>
      </c>
      <c r="D16" s="105">
        <v>2</v>
      </c>
      <c r="E16" s="103">
        <v>14.549999999999999</v>
      </c>
      <c r="F16" s="103">
        <v>1.65</v>
      </c>
      <c r="G16" s="103">
        <v>1.3499999999999999</v>
      </c>
      <c r="H16" s="103"/>
      <c r="I16" s="103">
        <v>0.2</v>
      </c>
      <c r="J16" s="103">
        <v>5.3000000000000007</v>
      </c>
      <c r="K16" s="103"/>
      <c r="L16" s="103"/>
      <c r="M16" s="103"/>
      <c r="N16" s="103"/>
      <c r="O16" s="99">
        <f>C16+D16+E16+F16+G16+H16+I16+J16+K16+L16+M16+N16</f>
        <v>29.549999999999997</v>
      </c>
      <c r="P16" s="103"/>
      <c r="Q16" s="103"/>
      <c r="R16" s="121">
        <f>O16+P16</f>
        <v>29.549999999999997</v>
      </c>
      <c r="S16" s="101"/>
    </row>
    <row r="17" spans="1:19" ht="15.75" x14ac:dyDescent="0.25">
      <c r="A17" s="101">
        <v>13</v>
      </c>
      <c r="B17" s="125" t="s">
        <v>173</v>
      </c>
      <c r="C17" s="100">
        <v>4</v>
      </c>
      <c r="D17" s="105">
        <v>2</v>
      </c>
      <c r="E17" s="103">
        <v>16.8</v>
      </c>
      <c r="F17" s="103">
        <v>1.65</v>
      </c>
      <c r="G17" s="103">
        <v>1.3499999999999999</v>
      </c>
      <c r="H17" s="103"/>
      <c r="I17" s="103"/>
      <c r="J17" s="103">
        <v>3.4000000000000004</v>
      </c>
      <c r="K17" s="103"/>
      <c r="L17" s="103"/>
      <c r="M17" s="103"/>
      <c r="N17" s="103"/>
      <c r="O17" s="99">
        <f>C17+D17+E17+F17+G17+H17+I17+J17+K17+L17+M17+N17</f>
        <v>29.200000000000003</v>
      </c>
      <c r="P17" s="103"/>
      <c r="Q17" s="103"/>
      <c r="R17" s="121">
        <f>O17+P17</f>
        <v>29.200000000000003</v>
      </c>
      <c r="S17" s="100"/>
    </row>
    <row r="18" spans="1:19" ht="15.75" x14ac:dyDescent="0.25">
      <c r="A18" s="101">
        <v>14</v>
      </c>
      <c r="B18" s="126" t="s">
        <v>159</v>
      </c>
      <c r="C18" s="107">
        <v>4</v>
      </c>
      <c r="D18" s="107">
        <v>2</v>
      </c>
      <c r="E18" s="106">
        <v>15.149999999999999</v>
      </c>
      <c r="F18" s="106">
        <v>0</v>
      </c>
      <c r="G18" s="106">
        <v>1.3499999999999999</v>
      </c>
      <c r="H18" s="106"/>
      <c r="I18" s="106"/>
      <c r="J18" s="106">
        <v>5.9</v>
      </c>
      <c r="K18" s="106"/>
      <c r="L18" s="106"/>
      <c r="M18" s="106"/>
      <c r="N18" s="106"/>
      <c r="O18" s="99">
        <f>C18+D18+E18+F18+G18+H18+I18+J18+K18+L18+M18+N18</f>
        <v>28.4</v>
      </c>
      <c r="P18" s="100"/>
      <c r="Q18" s="106"/>
      <c r="R18" s="121">
        <f>O18+P18</f>
        <v>28.4</v>
      </c>
      <c r="S18" s="104"/>
    </row>
    <row r="19" spans="1:19" ht="15.75" x14ac:dyDescent="0.25">
      <c r="A19" s="101">
        <v>15</v>
      </c>
      <c r="B19" s="126" t="s">
        <v>156</v>
      </c>
      <c r="C19" s="114">
        <v>4.5</v>
      </c>
      <c r="D19" s="107">
        <v>2</v>
      </c>
      <c r="E19" s="106">
        <v>10.65</v>
      </c>
      <c r="F19" s="106">
        <v>1.65</v>
      </c>
      <c r="G19" s="106">
        <v>0</v>
      </c>
      <c r="H19" s="106">
        <v>0.60000000000000009</v>
      </c>
      <c r="I19" s="106">
        <v>0</v>
      </c>
      <c r="J19" s="106">
        <v>8.1</v>
      </c>
      <c r="K19" s="106">
        <v>0</v>
      </c>
      <c r="L19" s="106">
        <v>0</v>
      </c>
      <c r="M19" s="106">
        <v>0</v>
      </c>
      <c r="N19" s="106">
        <v>0</v>
      </c>
      <c r="O19" s="99">
        <f>C19+D19+E19+F19+G19+H19+I19+J19+K19+L19+M19+N19</f>
        <v>27.5</v>
      </c>
      <c r="P19" s="100"/>
      <c r="Q19" s="106"/>
      <c r="R19" s="121">
        <f>O19+P19</f>
        <v>27.5</v>
      </c>
      <c r="S19" s="100"/>
    </row>
    <row r="20" spans="1:19" ht="15.75" x14ac:dyDescent="0.25">
      <c r="A20" s="101">
        <v>16</v>
      </c>
      <c r="B20" s="113" t="s">
        <v>186</v>
      </c>
      <c r="C20" s="114">
        <v>4.5</v>
      </c>
      <c r="D20" s="107">
        <v>2</v>
      </c>
      <c r="E20" s="106">
        <v>12.75</v>
      </c>
      <c r="F20" s="106">
        <v>1.35</v>
      </c>
      <c r="G20" s="106"/>
      <c r="H20" s="106"/>
      <c r="I20" s="106"/>
      <c r="J20" s="106">
        <v>3.2</v>
      </c>
      <c r="K20" s="106"/>
      <c r="L20" s="106">
        <v>2</v>
      </c>
      <c r="M20" s="106"/>
      <c r="N20" s="106"/>
      <c r="O20" s="99">
        <f>C20+D20+E20+F20+G20+H20+I20+J20+K20+L20+M20+N20</f>
        <v>25.8</v>
      </c>
      <c r="P20" s="100"/>
      <c r="Q20" s="106"/>
      <c r="R20" s="121">
        <f>O20+P20</f>
        <v>25.8</v>
      </c>
      <c r="S20" s="101"/>
    </row>
    <row r="21" spans="1:19" ht="15.75" x14ac:dyDescent="0.25">
      <c r="A21" s="101">
        <v>17</v>
      </c>
      <c r="B21" s="125" t="s">
        <v>167</v>
      </c>
      <c r="C21" s="100">
        <v>4</v>
      </c>
      <c r="D21" s="105">
        <v>2</v>
      </c>
      <c r="E21" s="103">
        <v>2.1</v>
      </c>
      <c r="F21" s="103">
        <v>1.65</v>
      </c>
      <c r="G21" s="103">
        <v>1.3499999999999999</v>
      </c>
      <c r="H21" s="103"/>
      <c r="I21" s="103"/>
      <c r="J21" s="103">
        <v>14.5</v>
      </c>
      <c r="K21" s="103"/>
      <c r="L21" s="103"/>
      <c r="M21" s="103"/>
      <c r="N21" s="103"/>
      <c r="O21" s="99">
        <f t="shared" ref="O21" si="4">C21+D21+E21+F21+G21+H21+I21+J21+K21+L21+M21+N21</f>
        <v>25.6</v>
      </c>
      <c r="P21" s="103"/>
      <c r="Q21" s="103"/>
      <c r="R21" s="121">
        <f t="shared" ref="R21" si="5">O21+P21</f>
        <v>25.6</v>
      </c>
      <c r="S21" s="101"/>
    </row>
    <row r="22" spans="1:19" ht="15.75" x14ac:dyDescent="0.25">
      <c r="A22" s="101">
        <v>18</v>
      </c>
      <c r="B22" s="125" t="s">
        <v>174</v>
      </c>
      <c r="C22" s="100">
        <v>4</v>
      </c>
      <c r="D22" s="105">
        <v>2</v>
      </c>
      <c r="E22" s="103">
        <v>15</v>
      </c>
      <c r="F22" s="103">
        <v>1.65</v>
      </c>
      <c r="G22" s="103"/>
      <c r="H22" s="103">
        <v>1.9000000000000001</v>
      </c>
      <c r="I22" s="103"/>
      <c r="J22" s="103">
        <v>0.70000000000000007</v>
      </c>
      <c r="K22" s="103"/>
      <c r="L22" s="103"/>
      <c r="M22" s="103"/>
      <c r="N22" s="103"/>
      <c r="O22" s="99">
        <f t="shared" ref="O22:O34" si="6">C22+D22+E22+F22+G22+H22+I22+J22+K22+L22+M22+N22</f>
        <v>25.249999999999996</v>
      </c>
      <c r="P22" s="103"/>
      <c r="Q22" s="103"/>
      <c r="R22" s="121">
        <f t="shared" ref="R22:R34" si="7">O22+P22</f>
        <v>25.249999999999996</v>
      </c>
      <c r="S22" s="100"/>
    </row>
    <row r="23" spans="1:19" ht="15.75" x14ac:dyDescent="0.25">
      <c r="A23" s="101">
        <v>20</v>
      </c>
      <c r="B23" s="126" t="s">
        <v>155</v>
      </c>
      <c r="C23" s="114">
        <v>3.5</v>
      </c>
      <c r="D23" s="107">
        <v>2</v>
      </c>
      <c r="E23" s="106">
        <v>1.65</v>
      </c>
      <c r="F23" s="106">
        <v>1.05</v>
      </c>
      <c r="G23" s="106">
        <v>1.3499999999999999</v>
      </c>
      <c r="H23" s="106"/>
      <c r="I23" s="106"/>
      <c r="J23" s="106">
        <v>13.5</v>
      </c>
      <c r="K23" s="106"/>
      <c r="L23" s="106"/>
      <c r="M23" s="106"/>
      <c r="N23" s="106"/>
      <c r="O23" s="99">
        <f t="shared" si="6"/>
        <v>23.05</v>
      </c>
      <c r="P23" s="100"/>
      <c r="Q23" s="106"/>
      <c r="R23" s="121">
        <f t="shared" si="7"/>
        <v>23.05</v>
      </c>
      <c r="S23" s="100"/>
    </row>
    <row r="24" spans="1:19" ht="15.75" x14ac:dyDescent="0.25">
      <c r="A24" s="101"/>
      <c r="B24" s="125" t="s">
        <v>158</v>
      </c>
      <c r="C24" s="100">
        <v>4</v>
      </c>
      <c r="D24" s="105">
        <v>2</v>
      </c>
      <c r="E24" s="103">
        <v>3.15</v>
      </c>
      <c r="F24" s="103"/>
      <c r="G24" s="103"/>
      <c r="H24" s="103"/>
      <c r="I24" s="103"/>
      <c r="J24" s="103">
        <v>13.8</v>
      </c>
      <c r="K24" s="103"/>
      <c r="L24" s="103"/>
      <c r="M24" s="103"/>
      <c r="N24" s="103"/>
      <c r="O24" s="99">
        <f t="shared" si="6"/>
        <v>22.950000000000003</v>
      </c>
      <c r="P24" s="103"/>
      <c r="Q24" s="103"/>
      <c r="R24" s="121">
        <f t="shared" si="7"/>
        <v>22.950000000000003</v>
      </c>
      <c r="S24" s="100"/>
    </row>
    <row r="25" spans="1:19" ht="15.75" x14ac:dyDescent="0.25">
      <c r="A25" s="101">
        <v>21</v>
      </c>
      <c r="B25" s="125" t="s">
        <v>157</v>
      </c>
      <c r="C25" s="100">
        <v>4</v>
      </c>
      <c r="D25" s="105">
        <v>2</v>
      </c>
      <c r="E25" s="103">
        <v>1.95</v>
      </c>
      <c r="F25" s="103">
        <v>1.5</v>
      </c>
      <c r="G25" s="103">
        <v>1.3499999999999999</v>
      </c>
      <c r="H25" s="103">
        <v>0.2</v>
      </c>
      <c r="I25" s="103"/>
      <c r="J25" s="103">
        <v>11.9</v>
      </c>
      <c r="K25" s="103"/>
      <c r="L25" s="103"/>
      <c r="M25" s="103"/>
      <c r="N25" s="103"/>
      <c r="O25" s="99">
        <f t="shared" si="6"/>
        <v>22.9</v>
      </c>
      <c r="P25" s="103"/>
      <c r="Q25" s="103"/>
      <c r="R25" s="121">
        <f t="shared" si="7"/>
        <v>22.9</v>
      </c>
      <c r="S25" s="104"/>
    </row>
    <row r="26" spans="1:19" ht="15.75" x14ac:dyDescent="0.25">
      <c r="A26" s="101">
        <v>22</v>
      </c>
      <c r="B26" s="126" t="s">
        <v>164</v>
      </c>
      <c r="C26" s="107">
        <v>4</v>
      </c>
      <c r="D26" s="107">
        <v>2</v>
      </c>
      <c r="E26" s="106">
        <v>2.6999999999999997</v>
      </c>
      <c r="F26" s="106"/>
      <c r="G26" s="106">
        <v>1.3499999999999999</v>
      </c>
      <c r="H26" s="106"/>
      <c r="I26" s="106"/>
      <c r="J26" s="106">
        <v>12</v>
      </c>
      <c r="K26" s="106"/>
      <c r="L26" s="106"/>
      <c r="M26" s="106"/>
      <c r="N26" s="106"/>
      <c r="O26" s="99">
        <f t="shared" si="6"/>
        <v>22.049999999999997</v>
      </c>
      <c r="P26" s="100"/>
      <c r="Q26" s="106"/>
      <c r="R26" s="121">
        <f t="shared" si="7"/>
        <v>22.049999999999997</v>
      </c>
      <c r="S26" s="100"/>
    </row>
    <row r="27" spans="1:19" ht="15.75" x14ac:dyDescent="0.25">
      <c r="A27" s="101">
        <v>23</v>
      </c>
      <c r="B27" s="127" t="s">
        <v>169</v>
      </c>
      <c r="C27" s="100">
        <v>4</v>
      </c>
      <c r="D27" s="105">
        <v>2</v>
      </c>
      <c r="E27" s="103">
        <v>3</v>
      </c>
      <c r="F27" s="103"/>
      <c r="G27" s="103">
        <v>1.3499999999999999</v>
      </c>
      <c r="H27" s="103"/>
      <c r="I27" s="103"/>
      <c r="J27" s="103">
        <v>11.4</v>
      </c>
      <c r="K27" s="100"/>
      <c r="L27" s="100"/>
      <c r="M27" s="100"/>
      <c r="N27" s="100"/>
      <c r="O27" s="99">
        <f t="shared" si="6"/>
        <v>21.75</v>
      </c>
      <c r="P27" s="100"/>
      <c r="Q27" s="100"/>
      <c r="R27" s="121">
        <f t="shared" si="7"/>
        <v>21.75</v>
      </c>
      <c r="S27" s="100"/>
    </row>
    <row r="28" spans="1:19" ht="15.75" x14ac:dyDescent="0.25">
      <c r="A28" s="101">
        <v>24</v>
      </c>
      <c r="B28" s="125" t="s">
        <v>160</v>
      </c>
      <c r="C28" s="100">
        <v>4</v>
      </c>
      <c r="D28" s="105">
        <v>2</v>
      </c>
      <c r="E28" s="103">
        <v>4.8</v>
      </c>
      <c r="F28" s="103">
        <v>1.3499999999999999</v>
      </c>
      <c r="G28" s="103">
        <v>1.3499999999999999</v>
      </c>
      <c r="H28" s="103">
        <v>0.9</v>
      </c>
      <c r="I28" s="103"/>
      <c r="J28" s="103">
        <v>6.9</v>
      </c>
      <c r="K28" s="103"/>
      <c r="L28" s="103"/>
      <c r="M28" s="103"/>
      <c r="N28" s="103"/>
      <c r="O28" s="99">
        <f t="shared" si="6"/>
        <v>21.3</v>
      </c>
      <c r="P28" s="103"/>
      <c r="Q28" s="103"/>
      <c r="R28" s="121">
        <f t="shared" si="7"/>
        <v>21.3</v>
      </c>
      <c r="S28" s="100"/>
    </row>
    <row r="29" spans="1:19" ht="15.75" x14ac:dyDescent="0.25">
      <c r="A29" s="101">
        <v>25</v>
      </c>
      <c r="B29" s="126" t="s">
        <v>181</v>
      </c>
      <c r="C29" s="107">
        <v>4</v>
      </c>
      <c r="D29" s="107">
        <v>2</v>
      </c>
      <c r="E29" s="106">
        <v>4.6499999999999995</v>
      </c>
      <c r="F29" s="106">
        <v>1.65</v>
      </c>
      <c r="G29" s="106">
        <v>1.2</v>
      </c>
      <c r="H29" s="106"/>
      <c r="I29" s="106"/>
      <c r="J29" s="106">
        <v>7.5</v>
      </c>
      <c r="K29" s="106"/>
      <c r="L29" s="106"/>
      <c r="M29" s="106"/>
      <c r="N29" s="106"/>
      <c r="O29" s="99">
        <f t="shared" si="6"/>
        <v>21</v>
      </c>
      <c r="P29" s="100"/>
      <c r="Q29" s="106"/>
      <c r="R29" s="121">
        <f t="shared" si="7"/>
        <v>21</v>
      </c>
      <c r="S29" s="100"/>
    </row>
    <row r="30" spans="1:19" ht="15.75" x14ac:dyDescent="0.25">
      <c r="A30" s="101">
        <v>26</v>
      </c>
      <c r="B30" s="125" t="s">
        <v>170</v>
      </c>
      <c r="C30" s="100">
        <v>4</v>
      </c>
      <c r="D30" s="105">
        <v>2</v>
      </c>
      <c r="E30" s="103">
        <v>5.55</v>
      </c>
      <c r="F30" s="103"/>
      <c r="G30" s="103">
        <v>1.3499999999999999</v>
      </c>
      <c r="H30" s="103"/>
      <c r="I30" s="103"/>
      <c r="J30" s="103">
        <v>7.7</v>
      </c>
      <c r="K30" s="103"/>
      <c r="L30" s="103"/>
      <c r="M30" s="103"/>
      <c r="N30" s="103"/>
      <c r="O30" s="99">
        <f t="shared" si="6"/>
        <v>20.6</v>
      </c>
      <c r="P30" s="103"/>
      <c r="Q30" s="103"/>
      <c r="R30" s="121">
        <f t="shared" si="7"/>
        <v>20.6</v>
      </c>
      <c r="S30" s="100"/>
    </row>
    <row r="31" spans="1:19" ht="15.75" x14ac:dyDescent="0.25">
      <c r="A31" s="101">
        <v>27</v>
      </c>
      <c r="B31" s="126" t="s">
        <v>176</v>
      </c>
      <c r="C31" s="107">
        <v>4</v>
      </c>
      <c r="D31" s="107">
        <v>2</v>
      </c>
      <c r="E31" s="106">
        <v>3.5999999999999996</v>
      </c>
      <c r="F31" s="106"/>
      <c r="G31" s="106">
        <v>1.3499999999999999</v>
      </c>
      <c r="H31" s="106">
        <v>1.3</v>
      </c>
      <c r="I31" s="106"/>
      <c r="J31" s="106">
        <v>7.8000000000000007</v>
      </c>
      <c r="K31" s="106"/>
      <c r="L31" s="106"/>
      <c r="M31" s="106"/>
      <c r="N31" s="106"/>
      <c r="O31" s="99">
        <f t="shared" si="6"/>
        <v>20.05</v>
      </c>
      <c r="P31" s="100"/>
      <c r="Q31" s="106"/>
      <c r="R31" s="121">
        <f t="shared" si="7"/>
        <v>20.05</v>
      </c>
      <c r="S31" s="104"/>
    </row>
    <row r="32" spans="1:19" ht="15.75" x14ac:dyDescent="0.25">
      <c r="A32" s="101">
        <v>28</v>
      </c>
      <c r="B32" s="126" t="s">
        <v>177</v>
      </c>
      <c r="C32" s="107">
        <v>4</v>
      </c>
      <c r="D32" s="107">
        <v>2</v>
      </c>
      <c r="E32" s="106">
        <v>8.85</v>
      </c>
      <c r="F32" s="106">
        <v>0</v>
      </c>
      <c r="G32" s="106">
        <v>0</v>
      </c>
      <c r="H32" s="106">
        <v>0</v>
      </c>
      <c r="I32" s="106">
        <v>0</v>
      </c>
      <c r="J32" s="106">
        <v>3.3000000000000003</v>
      </c>
      <c r="K32" s="106">
        <v>0</v>
      </c>
      <c r="L32" s="106">
        <v>0</v>
      </c>
      <c r="M32" s="106">
        <v>0</v>
      </c>
      <c r="N32" s="106">
        <v>0</v>
      </c>
      <c r="O32" s="99">
        <f t="shared" si="6"/>
        <v>18.149999999999999</v>
      </c>
      <c r="P32" s="100"/>
      <c r="Q32" s="106"/>
      <c r="R32" s="121">
        <f t="shared" si="7"/>
        <v>18.149999999999999</v>
      </c>
      <c r="S32" s="104"/>
    </row>
    <row r="33" spans="1:19" ht="15.75" x14ac:dyDescent="0.25">
      <c r="A33" s="101">
        <v>29</v>
      </c>
      <c r="B33" s="127" t="s">
        <v>180</v>
      </c>
      <c r="C33" s="100">
        <v>4.5</v>
      </c>
      <c r="D33" s="105">
        <v>2</v>
      </c>
      <c r="E33" s="100">
        <v>6.45</v>
      </c>
      <c r="F33" s="100"/>
      <c r="G33" s="100">
        <v>1.65</v>
      </c>
      <c r="H33" s="100">
        <v>2.3000000000000003</v>
      </c>
      <c r="I33" s="100">
        <v>0.30000000000000004</v>
      </c>
      <c r="J33" s="100"/>
      <c r="K33" s="100"/>
      <c r="L33" s="100"/>
      <c r="M33" s="100"/>
      <c r="N33" s="100"/>
      <c r="O33" s="120">
        <f t="shared" si="6"/>
        <v>17.2</v>
      </c>
      <c r="P33" s="100"/>
      <c r="Q33" s="100"/>
      <c r="R33" s="123">
        <f t="shared" si="7"/>
        <v>17.2</v>
      </c>
      <c r="S33" s="100"/>
    </row>
    <row r="34" spans="1:19" ht="15.75" x14ac:dyDescent="0.25">
      <c r="A34" s="101">
        <v>30</v>
      </c>
      <c r="B34" s="126" t="s">
        <v>178</v>
      </c>
      <c r="C34" s="107">
        <v>4</v>
      </c>
      <c r="D34" s="107">
        <v>2</v>
      </c>
      <c r="E34" s="106">
        <v>0</v>
      </c>
      <c r="F34" s="106">
        <v>0</v>
      </c>
      <c r="G34" s="106">
        <v>0</v>
      </c>
      <c r="H34" s="106">
        <v>0</v>
      </c>
      <c r="I34" s="106">
        <v>0</v>
      </c>
      <c r="J34" s="106">
        <v>9.5</v>
      </c>
      <c r="K34" s="106">
        <v>0</v>
      </c>
      <c r="L34" s="106">
        <v>0</v>
      </c>
      <c r="M34" s="106">
        <v>0</v>
      </c>
      <c r="N34" s="106">
        <v>0</v>
      </c>
      <c r="O34" s="99">
        <f t="shared" si="6"/>
        <v>15.5</v>
      </c>
      <c r="P34" s="100"/>
      <c r="Q34" s="106"/>
      <c r="R34" s="121">
        <f t="shared" si="7"/>
        <v>15.5</v>
      </c>
      <c r="S34" s="104"/>
    </row>
    <row r="35" spans="1:19" ht="15.75" x14ac:dyDescent="0.25">
      <c r="A35" s="101">
        <v>31</v>
      </c>
      <c r="B35" s="125" t="s">
        <v>154</v>
      </c>
      <c r="C35" s="100">
        <v>4</v>
      </c>
      <c r="D35" s="105"/>
      <c r="E35" s="103">
        <v>1.2</v>
      </c>
      <c r="F35" s="103">
        <v>0</v>
      </c>
      <c r="G35" s="103">
        <v>1.2</v>
      </c>
      <c r="H35" s="103">
        <v>1.3</v>
      </c>
      <c r="I35" s="103"/>
      <c r="J35" s="103"/>
      <c r="K35" s="103"/>
      <c r="L35" s="103"/>
      <c r="M35" s="103"/>
      <c r="N35" s="103"/>
      <c r="O35" s="99">
        <f t="shared" ref="O35" si="8">C35+D35+E35+F35+G35+H35+I35+J35+K35+L35+M35+N35</f>
        <v>7.7</v>
      </c>
      <c r="P35" s="103"/>
      <c r="Q35" s="103"/>
      <c r="R35" s="121">
        <f t="shared" ref="R35" si="9">O35+P35</f>
        <v>7.7</v>
      </c>
      <c r="S35" s="104"/>
    </row>
    <row r="36" spans="1:19" ht="15.75" x14ac:dyDescent="0.25">
      <c r="A36" s="101">
        <v>32</v>
      </c>
      <c r="B36" s="125" t="s">
        <v>187</v>
      </c>
      <c r="C36" s="100">
        <v>4</v>
      </c>
      <c r="D36" s="105"/>
      <c r="E36" s="103">
        <v>1.2</v>
      </c>
      <c r="F36" s="103">
        <v>0</v>
      </c>
      <c r="G36" s="103"/>
      <c r="H36" s="103"/>
      <c r="I36" s="103"/>
      <c r="J36" s="103">
        <v>1.7</v>
      </c>
      <c r="K36" s="103"/>
      <c r="L36" s="103"/>
      <c r="M36" s="103"/>
      <c r="N36" s="103"/>
      <c r="O36" s="99">
        <f>C36+D36+E36+F36+G36+H36+I36+J36+K36+L36+M36+N36</f>
        <v>6.9</v>
      </c>
      <c r="P36" s="103"/>
      <c r="Q36" s="103"/>
      <c r="R36" s="121">
        <f>O36+P36</f>
        <v>6.9</v>
      </c>
      <c r="S36" s="104"/>
    </row>
    <row r="37" spans="1:19" ht="15.75" x14ac:dyDescent="0.25">
      <c r="A37" s="101">
        <v>33</v>
      </c>
      <c r="B37" s="126" t="s">
        <v>163</v>
      </c>
      <c r="C37" s="107">
        <v>4</v>
      </c>
      <c r="D37" s="107"/>
      <c r="E37" s="106"/>
      <c r="F37" s="106"/>
      <c r="G37" s="106">
        <v>1.3499999999999999</v>
      </c>
      <c r="H37" s="106"/>
      <c r="I37" s="106"/>
      <c r="J37" s="106"/>
      <c r="K37" s="106"/>
      <c r="L37" s="106"/>
      <c r="M37" s="106"/>
      <c r="N37" s="106"/>
      <c r="O37" s="99">
        <f>C37+D37+E37+F37+G37+H37+I37+J37+K37+L37+M37+N37</f>
        <v>5.35</v>
      </c>
      <c r="P37" s="100"/>
      <c r="Q37" s="106"/>
      <c r="R37" s="121">
        <f>O37+P37</f>
        <v>5.35</v>
      </c>
      <c r="S37" s="104"/>
    </row>
    <row r="38" spans="1:19" ht="15.75" x14ac:dyDescent="0.25">
      <c r="A38" s="101">
        <v>34</v>
      </c>
      <c r="B38" s="128" t="s">
        <v>183</v>
      </c>
      <c r="C38" s="116">
        <v>4</v>
      </c>
      <c r="D38" s="117"/>
      <c r="E38" s="118"/>
      <c r="F38" s="118"/>
      <c r="G38" s="118"/>
      <c r="H38" s="118"/>
      <c r="I38" s="118"/>
      <c r="J38" s="118">
        <v>3.55</v>
      </c>
      <c r="K38" s="118"/>
      <c r="L38" s="118"/>
      <c r="M38" s="118"/>
      <c r="N38" s="118"/>
      <c r="O38" s="119">
        <f>C38+D38+E38+F38+G38+H38+I38+J38+K38+L38+M38+N38</f>
        <v>7.55</v>
      </c>
      <c r="P38" s="118"/>
      <c r="Q38" s="118"/>
      <c r="R38" s="124">
        <f>O38+P38</f>
        <v>7.55</v>
      </c>
      <c r="S38" s="100"/>
    </row>
    <row r="39" spans="1:19" ht="15.75" x14ac:dyDescent="0.25">
      <c r="A39" s="101">
        <v>35</v>
      </c>
      <c r="B39" s="128" t="s">
        <v>162</v>
      </c>
      <c r="C39" s="116">
        <v>4</v>
      </c>
      <c r="D39" s="117"/>
      <c r="E39" s="118"/>
      <c r="F39" s="118"/>
      <c r="G39" s="118"/>
      <c r="H39" s="118"/>
      <c r="I39" s="118"/>
      <c r="J39" s="118">
        <v>0.1</v>
      </c>
      <c r="K39" s="118"/>
      <c r="L39" s="118"/>
      <c r="M39" s="118"/>
      <c r="N39" s="118"/>
      <c r="O39" s="119">
        <f>C39+D39+E39+F39+G39+H39+I39+J39+K39+L39+M39+N39</f>
        <v>4.0999999999999996</v>
      </c>
      <c r="P39" s="118"/>
      <c r="Q39" s="118"/>
      <c r="R39" s="124">
        <f>O39+P39</f>
        <v>4.0999999999999996</v>
      </c>
      <c r="S39" s="100"/>
    </row>
    <row r="40" spans="1:19" ht="15.75" x14ac:dyDescent="0.25">
      <c r="A40" s="101">
        <v>36</v>
      </c>
      <c r="B40" s="126" t="s">
        <v>179</v>
      </c>
      <c r="C40" s="107">
        <v>4</v>
      </c>
      <c r="D40" s="107">
        <v>0</v>
      </c>
      <c r="E40" s="106">
        <v>0</v>
      </c>
      <c r="F40" s="106">
        <v>0</v>
      </c>
      <c r="G40" s="106">
        <v>0</v>
      </c>
      <c r="H40" s="106">
        <v>0</v>
      </c>
      <c r="I40" s="106">
        <v>0</v>
      </c>
      <c r="J40" s="118">
        <v>0.1</v>
      </c>
      <c r="K40" s="106">
        <v>0</v>
      </c>
      <c r="L40" s="106">
        <v>0</v>
      </c>
      <c r="M40" s="106">
        <v>0</v>
      </c>
      <c r="N40" s="106">
        <v>0</v>
      </c>
      <c r="O40" s="99">
        <f>C40+D40+E40+F40+G40+H40+I40+J40+K40+L40+M40+N40</f>
        <v>4.0999999999999996</v>
      </c>
      <c r="P40" s="100"/>
      <c r="Q40" s="106"/>
      <c r="R40" s="121">
        <f>O40+P40</f>
        <v>4.0999999999999996</v>
      </c>
      <c r="S40" s="101"/>
    </row>
    <row r="41" spans="1:19" ht="15.75" x14ac:dyDescent="0.25">
      <c r="A41" s="115">
        <v>37</v>
      </c>
      <c r="B41" s="126"/>
      <c r="C41" s="107"/>
      <c r="D41" s="107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99"/>
      <c r="P41" s="100"/>
      <c r="Q41" s="106"/>
      <c r="R41" s="121"/>
      <c r="S41" s="116"/>
    </row>
    <row r="42" spans="1:19" x14ac:dyDescent="0.25">
      <c r="A42" s="101">
        <v>38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04"/>
    </row>
    <row r="44" spans="1:19" x14ac:dyDescent="0.25"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</row>
    <row r="45" spans="1:19" x14ac:dyDescent="0.25"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</row>
  </sheetData>
  <protectedRanges>
    <protectedRange sqref="S6" name="Range2_1"/>
    <protectedRange sqref="F1 P6 B6:N6" name="Range1_1"/>
    <protectedRange sqref="S14" name="Range2_1_1"/>
    <protectedRange sqref="S17" name="Range2_1_3"/>
    <protectedRange sqref="S21" name="Range2_1_4"/>
    <protectedRange sqref="S35" name="Range2_1_2"/>
    <protectedRange sqref="S42" name="Range2_1_5"/>
    <protectedRange sqref="P40:P41 B41:N41 B40:I40 K40:N40" name="Range1_1_15"/>
  </protectedRanges>
  <sortState ref="B9:R42">
    <sortCondition descending="1" ref="R9:R42"/>
  </sortState>
  <mergeCells count="11">
    <mergeCell ref="B44:S45"/>
    <mergeCell ref="R2:R3"/>
    <mergeCell ref="S2:S3"/>
    <mergeCell ref="F1:M1"/>
    <mergeCell ref="A1:E1"/>
    <mergeCell ref="N1:S1"/>
    <mergeCell ref="A2:A3"/>
    <mergeCell ref="B2:B3"/>
    <mergeCell ref="C2:O2"/>
    <mergeCell ref="P2:P3"/>
    <mergeCell ref="Q2:Q3"/>
  </mergeCells>
  <conditionalFormatting sqref="B6:N6 Q6 B18:N22 Q18:Q22">
    <cfRule type="cellIs" dxfId="97" priority="167" operator="equal">
      <formula>0</formula>
    </cfRule>
  </conditionalFormatting>
  <conditionalFormatting sqref="Q10:Q14 B10:N14">
    <cfRule type="cellIs" dxfId="96" priority="131" operator="equal">
      <formula>0</formula>
    </cfRule>
  </conditionalFormatting>
  <conditionalFormatting sqref="B17:N17 Q17">
    <cfRule type="cellIs" dxfId="95" priority="127" operator="equal">
      <formula>0</formula>
    </cfRule>
  </conditionalFormatting>
  <conditionalFormatting sqref="Q32:Q38 B32:N38">
    <cfRule type="cellIs" dxfId="94" priority="87" operator="equal">
      <formula>0</formula>
    </cfRule>
  </conditionalFormatting>
  <conditionalFormatting sqref="Q38:Q41 B38:N41">
    <cfRule type="cellIs" dxfId="93" priority="79" operator="equal">
      <formula>0</formula>
    </cfRule>
  </conditionalFormatting>
  <conditionalFormatting sqref="O5:O32">
    <cfRule type="cellIs" dxfId="92" priority="109" operator="equal">
      <formula>0</formula>
    </cfRule>
    <cfRule type="cellIs" dxfId="91" priority="110" operator="equal">
      <formula>0</formula>
    </cfRule>
  </conditionalFormatting>
  <conditionalFormatting sqref="O32:O38">
    <cfRule type="cellIs" dxfId="90" priority="85" operator="equal">
      <formula>0</formula>
    </cfRule>
    <cfRule type="cellIs" dxfId="89" priority="86" operator="equal">
      <formula>0</formula>
    </cfRule>
  </conditionalFormatting>
  <conditionalFormatting sqref="O38:O41">
    <cfRule type="cellIs" dxfId="88" priority="77" operator="equal">
      <formula>0</formula>
    </cfRule>
    <cfRule type="cellIs" dxfId="87" priority="78" operator="equal">
      <formula>0</formula>
    </cfRule>
  </conditionalFormatting>
  <conditionalFormatting sqref="R5:R11">
    <cfRule type="cellIs" dxfId="86" priority="159" operator="equal">
      <formula>0</formula>
    </cfRule>
  </conditionalFormatting>
  <conditionalFormatting sqref="R5:R32">
    <cfRule type="cellIs" dxfId="85" priority="108" operator="equal">
      <formula>0</formula>
    </cfRule>
  </conditionalFormatting>
  <conditionalFormatting sqref="R16:R19">
    <cfRule type="cellIs" dxfId="84" priority="166" operator="equal">
      <formula>0</formula>
    </cfRule>
  </conditionalFormatting>
  <conditionalFormatting sqref="R22:R32">
    <cfRule type="cellIs" dxfId="83" priority="149" operator="equal">
      <formula>0</formula>
    </cfRule>
  </conditionalFormatting>
  <conditionalFormatting sqref="R32:R38">
    <cfRule type="cellIs" dxfId="82" priority="84" operator="equal">
      <formula>0</formula>
    </cfRule>
  </conditionalFormatting>
  <conditionalFormatting sqref="R38:R41">
    <cfRule type="cellIs" dxfId="81" priority="76" operator="equal">
      <formula>0</formula>
    </cfRule>
  </conditionalFormatting>
  <conditionalFormatting sqref="R14">
    <cfRule type="cellIs" dxfId="80" priority="75" operator="equal">
      <formula>0</formula>
    </cfRule>
  </conditionalFormatting>
  <conditionalFormatting sqref="O15">
    <cfRule type="cellIs" dxfId="79" priority="72" operator="equal">
      <formula>0</formula>
    </cfRule>
    <cfRule type="cellIs" dxfId="78" priority="73" operator="equal">
      <formula>0</formula>
    </cfRule>
  </conditionalFormatting>
  <conditionalFormatting sqref="R15">
    <cfRule type="cellIs" dxfId="77" priority="71" operator="equal">
      <formula>0</formula>
    </cfRule>
  </conditionalFormatting>
  <conditionalFormatting sqref="R15">
    <cfRule type="cellIs" dxfId="76" priority="74" operator="equal">
      <formula>0</formula>
    </cfRule>
  </conditionalFormatting>
  <conditionalFormatting sqref="B16:N16 Q16">
    <cfRule type="cellIs" dxfId="75" priority="70" operator="equal">
      <formula>0</formula>
    </cfRule>
  </conditionalFormatting>
  <conditionalFormatting sqref="O16">
    <cfRule type="cellIs" dxfId="74" priority="68" operator="equal">
      <formula>0</formula>
    </cfRule>
    <cfRule type="cellIs" dxfId="73" priority="69" operator="equal">
      <formula>0</formula>
    </cfRule>
  </conditionalFormatting>
  <conditionalFormatting sqref="R16">
    <cfRule type="cellIs" dxfId="72" priority="67" operator="equal">
      <formula>0</formula>
    </cfRule>
  </conditionalFormatting>
  <conditionalFormatting sqref="O12">
    <cfRule type="cellIs" dxfId="71" priority="64" operator="equal">
      <formula>0</formula>
    </cfRule>
    <cfRule type="cellIs" dxfId="70" priority="65" operator="equal">
      <formula>0</formula>
    </cfRule>
  </conditionalFormatting>
  <conditionalFormatting sqref="R12">
    <cfRule type="cellIs" dxfId="69" priority="63" operator="equal">
      <formula>0</formula>
    </cfRule>
  </conditionalFormatting>
  <conditionalFormatting sqref="R12">
    <cfRule type="cellIs" dxfId="68" priority="66" operator="equal">
      <formula>0</formula>
    </cfRule>
  </conditionalFormatting>
  <conditionalFormatting sqref="B23:N23 Q23">
    <cfRule type="cellIs" dxfId="67" priority="62" operator="equal">
      <formula>0</formula>
    </cfRule>
  </conditionalFormatting>
  <conditionalFormatting sqref="O23">
    <cfRule type="cellIs" dxfId="66" priority="60" operator="equal">
      <formula>0</formula>
    </cfRule>
    <cfRule type="cellIs" dxfId="65" priority="61" operator="equal">
      <formula>0</formula>
    </cfRule>
  </conditionalFormatting>
  <conditionalFormatting sqref="R23">
    <cfRule type="cellIs" dxfId="64" priority="59" operator="equal">
      <formula>0</formula>
    </cfRule>
  </conditionalFormatting>
  <conditionalFormatting sqref="Q37 B37:N37">
    <cfRule type="cellIs" dxfId="63" priority="58" operator="equal">
      <formula>0</formula>
    </cfRule>
  </conditionalFormatting>
  <conditionalFormatting sqref="O37">
    <cfRule type="cellIs" dxfId="62" priority="56" operator="equal">
      <formula>0</formula>
    </cfRule>
    <cfRule type="cellIs" dxfId="61" priority="57" operator="equal">
      <formula>0</formula>
    </cfRule>
  </conditionalFormatting>
  <conditionalFormatting sqref="R37">
    <cfRule type="cellIs" dxfId="60" priority="55" operator="equal">
      <formula>0</formula>
    </cfRule>
  </conditionalFormatting>
  <conditionalFormatting sqref="B16:N16 Q16">
    <cfRule type="cellIs" dxfId="59" priority="54" operator="equal">
      <formula>0</formula>
    </cfRule>
  </conditionalFormatting>
  <conditionalFormatting sqref="B15:N15 Q15">
    <cfRule type="cellIs" dxfId="58" priority="53" operator="equal">
      <formula>0</formula>
    </cfRule>
  </conditionalFormatting>
  <conditionalFormatting sqref="O15">
    <cfRule type="cellIs" dxfId="57" priority="51" operator="equal">
      <formula>0</formula>
    </cfRule>
    <cfRule type="cellIs" dxfId="56" priority="52" operator="equal">
      <formula>0</formula>
    </cfRule>
  </conditionalFormatting>
  <conditionalFormatting sqref="R15">
    <cfRule type="cellIs" dxfId="55" priority="50" operator="equal">
      <formula>0</formula>
    </cfRule>
  </conditionalFormatting>
  <conditionalFormatting sqref="B22:N22 Q22">
    <cfRule type="cellIs" dxfId="54" priority="49" operator="equal">
      <formula>0</formula>
    </cfRule>
  </conditionalFormatting>
  <conditionalFormatting sqref="O22">
    <cfRule type="cellIs" dxfId="53" priority="47" operator="equal">
      <formula>0</formula>
    </cfRule>
    <cfRule type="cellIs" dxfId="52" priority="48" operator="equal">
      <formula>0</formula>
    </cfRule>
  </conditionalFormatting>
  <conditionalFormatting sqref="R22">
    <cfRule type="cellIs" dxfId="51" priority="46" operator="equal">
      <formula>0</formula>
    </cfRule>
  </conditionalFormatting>
  <conditionalFormatting sqref="Q36 B36:N36">
    <cfRule type="cellIs" dxfId="50" priority="45" operator="equal">
      <formula>0</formula>
    </cfRule>
  </conditionalFormatting>
  <conditionalFormatting sqref="O36">
    <cfRule type="cellIs" dxfId="49" priority="43" operator="equal">
      <formula>0</formula>
    </cfRule>
    <cfRule type="cellIs" dxfId="48" priority="44" operator="equal">
      <formula>0</formula>
    </cfRule>
  </conditionalFormatting>
  <conditionalFormatting sqref="R36">
    <cfRule type="cellIs" dxfId="47" priority="42" operator="equal">
      <formula>0</formula>
    </cfRule>
  </conditionalFormatting>
  <conditionalFormatting sqref="B16:N16 Q16">
    <cfRule type="cellIs" dxfId="46" priority="41" operator="equal">
      <formula>0</formula>
    </cfRule>
  </conditionalFormatting>
  <conditionalFormatting sqref="R13">
    <cfRule type="cellIs" dxfId="45" priority="40" operator="equal">
      <formula>0</formula>
    </cfRule>
  </conditionalFormatting>
  <conditionalFormatting sqref="O14">
    <cfRule type="cellIs" dxfId="44" priority="37" operator="equal">
      <formula>0</formula>
    </cfRule>
    <cfRule type="cellIs" dxfId="43" priority="38" operator="equal">
      <formula>0</formula>
    </cfRule>
  </conditionalFormatting>
  <conditionalFormatting sqref="R14">
    <cfRule type="cellIs" dxfId="42" priority="36" operator="equal">
      <formula>0</formula>
    </cfRule>
  </conditionalFormatting>
  <conditionalFormatting sqref="R14">
    <cfRule type="cellIs" dxfId="41" priority="39" operator="equal">
      <formula>0</formula>
    </cfRule>
  </conditionalFormatting>
  <conditionalFormatting sqref="B15:N15 Q15">
    <cfRule type="cellIs" dxfId="40" priority="35" operator="equal">
      <formula>0</formula>
    </cfRule>
  </conditionalFormatting>
  <conditionalFormatting sqref="O15">
    <cfRule type="cellIs" dxfId="39" priority="33" operator="equal">
      <formula>0</formula>
    </cfRule>
    <cfRule type="cellIs" dxfId="38" priority="34" operator="equal">
      <formula>0</formula>
    </cfRule>
  </conditionalFormatting>
  <conditionalFormatting sqref="R15">
    <cfRule type="cellIs" dxfId="37" priority="32" operator="equal">
      <formula>0</formula>
    </cfRule>
  </conditionalFormatting>
  <conditionalFormatting sqref="O11">
    <cfRule type="cellIs" dxfId="36" priority="29" operator="equal">
      <formula>0</formula>
    </cfRule>
    <cfRule type="cellIs" dxfId="35" priority="30" operator="equal">
      <formula>0</formula>
    </cfRule>
  </conditionalFormatting>
  <conditionalFormatting sqref="R11">
    <cfRule type="cellIs" dxfId="34" priority="28" operator="equal">
      <formula>0</formula>
    </cfRule>
  </conditionalFormatting>
  <conditionalFormatting sqref="R11">
    <cfRule type="cellIs" dxfId="33" priority="31" operator="equal">
      <formula>0</formula>
    </cfRule>
  </conditionalFormatting>
  <conditionalFormatting sqref="B22:N22 Q22">
    <cfRule type="cellIs" dxfId="32" priority="27" operator="equal">
      <formula>0</formula>
    </cfRule>
  </conditionalFormatting>
  <conditionalFormatting sqref="O22">
    <cfRule type="cellIs" dxfId="31" priority="25" operator="equal">
      <formula>0</formula>
    </cfRule>
    <cfRule type="cellIs" dxfId="30" priority="26" operator="equal">
      <formula>0</formula>
    </cfRule>
  </conditionalFormatting>
  <conditionalFormatting sqref="R22">
    <cfRule type="cellIs" dxfId="29" priority="24" operator="equal">
      <formula>0</formula>
    </cfRule>
  </conditionalFormatting>
  <conditionalFormatting sqref="Q36 B36:N36">
    <cfRule type="cellIs" dxfId="28" priority="23" operator="equal">
      <formula>0</formula>
    </cfRule>
  </conditionalFormatting>
  <conditionalFormatting sqref="O36">
    <cfRule type="cellIs" dxfId="27" priority="21" operator="equal">
      <formula>0</formula>
    </cfRule>
    <cfRule type="cellIs" dxfId="26" priority="22" operator="equal">
      <formula>0</formula>
    </cfRule>
  </conditionalFormatting>
  <conditionalFormatting sqref="R36">
    <cfRule type="cellIs" dxfId="25" priority="20" operator="equal">
      <formula>0</formula>
    </cfRule>
  </conditionalFormatting>
  <conditionalFormatting sqref="B15:N15 Q15">
    <cfRule type="cellIs" dxfId="24" priority="19" operator="equal">
      <formula>0</formula>
    </cfRule>
  </conditionalFormatting>
  <conditionalFormatting sqref="B14:N14 Q14">
    <cfRule type="cellIs" dxfId="23" priority="18" operator="equal">
      <formula>0</formula>
    </cfRule>
  </conditionalFormatting>
  <conditionalFormatting sqref="O14">
    <cfRule type="cellIs" dxfId="22" priority="16" operator="equal">
      <formula>0</formula>
    </cfRule>
    <cfRule type="cellIs" dxfId="21" priority="17" operator="equal">
      <formula>0</formula>
    </cfRule>
  </conditionalFormatting>
  <conditionalFormatting sqref="R14">
    <cfRule type="cellIs" dxfId="20" priority="15" operator="equal">
      <formula>0</formula>
    </cfRule>
  </conditionalFormatting>
  <conditionalFormatting sqref="B21:N21 Q21">
    <cfRule type="cellIs" dxfId="19" priority="14" operator="equal">
      <formula>0</formula>
    </cfRule>
  </conditionalFormatting>
  <conditionalFormatting sqref="O21">
    <cfRule type="cellIs" dxfId="18" priority="12" operator="equal">
      <formula>0</formula>
    </cfRule>
    <cfRule type="cellIs" dxfId="17" priority="13" operator="equal">
      <formula>0</formula>
    </cfRule>
  </conditionalFormatting>
  <conditionalFormatting sqref="R21">
    <cfRule type="cellIs" dxfId="16" priority="11" operator="equal">
      <formula>0</formula>
    </cfRule>
  </conditionalFormatting>
  <conditionalFormatting sqref="Q35 B35:N35">
    <cfRule type="cellIs" dxfId="15" priority="10" operator="equal">
      <formula>0</formula>
    </cfRule>
  </conditionalFormatting>
  <conditionalFormatting sqref="O35">
    <cfRule type="cellIs" dxfId="14" priority="8" operator="equal">
      <formula>0</formula>
    </cfRule>
    <cfRule type="cellIs" dxfId="13" priority="9" operator="equal">
      <formula>0</formula>
    </cfRule>
  </conditionalFormatting>
  <conditionalFormatting sqref="R35">
    <cfRule type="cellIs" dxfId="12" priority="7" operator="equal">
      <formula>0</formula>
    </cfRule>
  </conditionalFormatting>
  <conditionalFormatting sqref="Q39 B39:N39">
    <cfRule type="cellIs" dxfId="11" priority="6" operator="equal">
      <formula>0</formula>
    </cfRule>
  </conditionalFormatting>
  <conditionalFormatting sqref="O39">
    <cfRule type="cellIs" dxfId="9" priority="4" operator="equal">
      <formula>0</formula>
    </cfRule>
    <cfRule type="cellIs" dxfId="8" priority="5" operator="equal">
      <formula>0</formula>
    </cfRule>
  </conditionalFormatting>
  <conditionalFormatting sqref="R39">
    <cfRule type="cellIs" dxfId="5" priority="3" operator="equal">
      <formula>0</formula>
    </cfRule>
  </conditionalFormatting>
  <conditionalFormatting sqref="J39">
    <cfRule type="cellIs" dxfId="3" priority="2" operator="equal">
      <formula>0</formula>
    </cfRule>
  </conditionalFormatting>
  <conditionalFormatting sqref="J40">
    <cfRule type="cellIs" dxfId="1" priority="1" operator="equal">
      <formula>0</formula>
    </cfRule>
  </conditionalFormatting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2025-08-13T07:31:34Z</dcterms:modified>
</cp:coreProperties>
</file>